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E28C11CB-AFB6-445D-B892-82AAB818E07A}" xr6:coauthVersionLast="47" xr6:coauthVersionMax="47" xr10:uidLastSave="{00000000-0000-0000-0000-000000000000}"/>
  <workbookProtection workbookAlgorithmName="SHA-512" workbookHashValue="uIjgh3Kv2ChKK3MbsLIKvtdeVCmXIQYDJZHLT/4LtNvHvSVD1K07woH2rbIaiHLYN4Akr1wYSE08dWJaGB1wow==" workbookSaltValue="AYC39X34Q2mvwG95QOSHDA==" workbookSpinCount="100000" lockStructure="1"/>
  <bookViews>
    <workbookView xWindow="-120" yWindow="-120" windowWidth="19440" windowHeight="11640" xr2:uid="{00000000-000D-0000-FFFF-FFFF00000000}"/>
  </bookViews>
  <sheets>
    <sheet name="List1" sheetId="1" r:id="rId1"/>
  </sheets>
  <definedNames>
    <definedName name="_xlnm.Print_Area" localSheetId="0">List1!$D$1:$I$115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Q98" i="1"/>
  <c r="H103" i="1" s="1"/>
  <c r="Q43" i="1"/>
  <c r="E24" i="1"/>
  <c r="R88" i="1"/>
  <c r="Q69" i="1"/>
  <c r="Q93" i="1"/>
  <c r="Q13" i="1"/>
  <c r="Q12" i="1"/>
  <c r="Q88" i="1"/>
  <c r="Q87" i="1"/>
  <c r="Q81" i="1"/>
  <c r="Q75" i="1"/>
  <c r="Q64" i="1"/>
  <c r="Q59" i="1"/>
  <c r="Q58" i="1"/>
  <c r="Q57" i="1"/>
  <c r="Q56" i="1"/>
  <c r="Q55" i="1"/>
  <c r="Q49" i="1"/>
  <c r="Q40" i="1"/>
  <c r="Q39" i="1"/>
  <c r="Q38" i="1"/>
  <c r="Q37" i="1"/>
  <c r="Q34" i="1"/>
  <c r="Q33" i="1"/>
  <c r="Q32" i="1"/>
  <c r="Q31" i="1"/>
  <c r="Q16" i="1"/>
  <c r="Q15" i="1"/>
  <c r="Q14" i="1"/>
  <c r="Q11" i="1"/>
  <c r="Q41" i="1" l="1"/>
  <c r="S60" i="1" s="1"/>
  <c r="S103" i="1"/>
  <c r="Q103" i="1" s="1"/>
  <c r="S71" i="1"/>
  <c r="E91" i="1"/>
  <c r="R110" i="1"/>
  <c r="K114" i="1"/>
  <c r="K113" i="1"/>
  <c r="K112" i="1"/>
  <c r="W119" i="1" l="1"/>
  <c r="V119" i="1"/>
  <c r="U119" i="1"/>
  <c r="S119" i="1"/>
  <c r="W118" i="1"/>
  <c r="V118" i="1"/>
  <c r="U118" i="1"/>
  <c r="S118" i="1"/>
  <c r="W117" i="1"/>
  <c r="V69" i="1" s="1"/>
  <c r="V117" i="1"/>
  <c r="U117" i="1"/>
  <c r="S117" i="1"/>
  <c r="W116" i="1"/>
  <c r="V116" i="1"/>
  <c r="U116" i="1"/>
  <c r="S116" i="1"/>
  <c r="W114" i="1"/>
  <c r="V114" i="1"/>
  <c r="U114" i="1"/>
  <c r="F114" i="1"/>
  <c r="F113" i="1"/>
  <c r="F112" i="1"/>
  <c r="V95" i="1"/>
  <c r="V94" i="1"/>
  <c r="V93" i="1"/>
  <c r="V59" i="1"/>
  <c r="V58" i="1"/>
  <c r="V57" i="1"/>
  <c r="J91" i="1" l="1"/>
  <c r="S104" i="1"/>
  <c r="O55" i="1"/>
  <c r="O41" i="1"/>
  <c r="O31" i="1"/>
  <c r="O37" i="1"/>
  <c r="O11" i="1"/>
  <c r="Q71" i="1" l="1"/>
  <c r="S72" i="1" s="1"/>
  <c r="Q60" i="1" l="1"/>
  <c r="S61" i="1" s="1"/>
  <c r="S106" i="1" s="1"/>
  <c r="H104" i="1" s="1"/>
  <c r="M1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V69" authorId="0" shapeId="0" xr:uid="{00000000-0006-0000-0000-000001000000}">
      <text>
        <r>
          <rPr>
            <b/>
            <sz val="9"/>
            <color indexed="81"/>
            <rFont val="Tahoma"/>
            <family val="2"/>
            <charset val="238"/>
          </rPr>
          <t>Autor:</t>
        </r>
        <r>
          <rPr>
            <sz val="9"/>
            <color indexed="81"/>
            <rFont val="Tahoma"/>
            <family val="2"/>
            <charset val="238"/>
          </rPr>
          <t xml:space="preserve">
Mělo by zabezpečit, aby i klient, který nasbíral maximální počet bodů, "spadnul" do velmi konzervativního profilu</t>
        </r>
      </text>
    </comment>
    <comment ref="S93" authorId="0" shapeId="0" xr:uid="{00000000-0006-0000-0000-000002000000}">
      <text>
        <r>
          <rPr>
            <b/>
            <sz val="9"/>
            <color indexed="81"/>
            <rFont val="Tahoma"/>
            <family val="2"/>
            <charset val="238"/>
          </rPr>
          <t>Autor:</t>
        </r>
        <r>
          <rPr>
            <sz val="9"/>
            <color indexed="81"/>
            <rFont val="Tahoma"/>
            <family val="2"/>
            <charset val="238"/>
          </rPr>
          <t xml:space="preserve">
Rozdělení na A a B je pouze interní, určuje obecně doporučenou strategii z otázky 13) </t>
        </r>
      </text>
    </comment>
  </commentList>
</comments>
</file>

<file path=xl/sharedStrings.xml><?xml version="1.0" encoding="utf-8"?>
<sst xmlns="http://schemas.openxmlformats.org/spreadsheetml/2006/main" count="374" uniqueCount="245">
  <si>
    <t>1)</t>
  </si>
  <si>
    <t>Dluhopisy</t>
  </si>
  <si>
    <t>a)</t>
  </si>
  <si>
    <t>b)</t>
  </si>
  <si>
    <t>c)</t>
  </si>
  <si>
    <t>d)</t>
  </si>
  <si>
    <t>2)</t>
  </si>
  <si>
    <t>3)</t>
  </si>
  <si>
    <t>4)</t>
  </si>
  <si>
    <t>Více než 5 let</t>
  </si>
  <si>
    <t>3 až 5 let</t>
  </si>
  <si>
    <t>Méně než 3 roky</t>
  </si>
  <si>
    <t>Vůbec</t>
  </si>
  <si>
    <t>6)</t>
  </si>
  <si>
    <t>7)</t>
  </si>
  <si>
    <t>Začátečník</t>
  </si>
  <si>
    <t>Pokročilý</t>
  </si>
  <si>
    <t>Expert</t>
  </si>
  <si>
    <t>8)</t>
  </si>
  <si>
    <t>e)</t>
  </si>
  <si>
    <t>11)</t>
  </si>
  <si>
    <t>12)</t>
  </si>
  <si>
    <t>Opatrný</t>
  </si>
  <si>
    <t>Odvážný</t>
  </si>
  <si>
    <t>Celkové vyhodnocení</t>
  </si>
  <si>
    <t>Body</t>
  </si>
  <si>
    <t>Skóre</t>
  </si>
  <si>
    <t>INVESTIČNÍ DOTAZNÍK</t>
  </si>
  <si>
    <t>1. SEKCE - znalosti a zkušenosti (TEST přiměřenosti)</t>
  </si>
  <si>
    <t>2. SEKCE - finanční zázemí</t>
  </si>
  <si>
    <t>Výsledný subprofil:</t>
  </si>
  <si>
    <t>Způsobilý</t>
  </si>
  <si>
    <t>Skóre za sekci 2</t>
  </si>
  <si>
    <t>Skóre za sekci 1</t>
  </si>
  <si>
    <t>Skóre za sekci 3</t>
  </si>
  <si>
    <t>Celkové skóre</t>
  </si>
  <si>
    <t>Výsledný subprofil (rizikový):</t>
  </si>
  <si>
    <t>Výsledný subprofil (znalostní):</t>
  </si>
  <si>
    <t>Nezpůsobilý</t>
  </si>
  <si>
    <t>3. SEKCE - postoj k riziku</t>
  </si>
  <si>
    <t>Investované prostředky jsou tvořeny především dlouhodobě kumulovanými rezervami či nerozděleným ziskem z předchozích období, bez přímé vazby na náš denní provoz. Konkrétní účel použití zatím nebyl stanoven.</t>
  </si>
  <si>
    <t>Investované prostředky jsou již započteny v plánu cash-flow a/nebo aktuálním rozpočtu. Případná rozsáhlejší ztráta by měla okamžité negativní dopady na plynulost naší činnosti a dosažení plánovaných provozních cílů.</t>
  </si>
  <si>
    <t>Investované prostředky představují významnou část našich aktiv, nebo jsou nezbytné pro splácení dlužných úvěrů. Případná rozsáhlejší ztráta by zřejmě ohrozila samotnou další existenci naší společnosti.</t>
  </si>
  <si>
    <r>
      <rPr>
        <b/>
        <sz val="11"/>
        <color theme="1"/>
        <rFont val="Calibri"/>
        <family val="2"/>
        <charset val="238"/>
        <scheme val="minor"/>
      </rPr>
      <t>Nákup a prodej investičních nástrojů</t>
    </r>
    <r>
      <rPr>
        <sz val="11"/>
        <color theme="1"/>
        <rFont val="Calibri"/>
        <family val="2"/>
        <scheme val="minor"/>
      </rPr>
      <t xml:space="preserve"> (např. podílových listů, dluhopisů, akcií)</t>
    </r>
  </si>
  <si>
    <r>
      <rPr>
        <b/>
        <sz val="11"/>
        <color theme="1"/>
        <rFont val="Calibri"/>
        <family val="2"/>
        <charset val="238"/>
        <scheme val="minor"/>
      </rPr>
      <t>Individuální správa aktiv</t>
    </r>
    <r>
      <rPr>
        <sz val="11"/>
        <color theme="1"/>
        <rFont val="Calibri"/>
        <family val="2"/>
        <scheme val="minor"/>
      </rPr>
      <t xml:space="preserve"> – obhospodařování majetku Investora správcem na základě smlouvy o obhospodařování.</t>
    </r>
  </si>
  <si>
    <r>
      <rPr>
        <b/>
        <sz val="11"/>
        <color theme="1"/>
        <rFont val="Calibri"/>
        <family val="2"/>
        <charset val="238"/>
        <scheme val="minor"/>
      </rPr>
      <t>Investiční fondy</t>
    </r>
    <r>
      <rPr>
        <sz val="11"/>
        <color theme="1"/>
        <rFont val="Calibri"/>
        <family val="2"/>
        <scheme val="minor"/>
      </rPr>
      <t xml:space="preserve"> (např. dluhopisové, akciové, smíšené)</t>
    </r>
  </si>
  <si>
    <r>
      <rPr>
        <b/>
        <sz val="11"/>
        <color theme="1"/>
        <rFont val="Calibri"/>
        <family val="2"/>
        <charset val="238"/>
        <scheme val="minor"/>
      </rPr>
      <t>Akcie</t>
    </r>
    <r>
      <rPr>
        <sz val="11"/>
        <color theme="1"/>
        <rFont val="Calibri"/>
        <family val="2"/>
        <scheme val="minor"/>
      </rPr>
      <t xml:space="preserve"> (případně investiční certifikáty, ETF apod.)</t>
    </r>
  </si>
  <si>
    <t xml:space="preserve">  Do 1 roku</t>
  </si>
  <si>
    <t xml:space="preserve">  1 až 3 roky</t>
  </si>
  <si>
    <r>
      <rPr>
        <b/>
        <sz val="11"/>
        <rFont val="Calibri"/>
        <family val="2"/>
        <charset val="238"/>
        <scheme val="minor"/>
      </rPr>
      <t>Strukturované produkty</t>
    </r>
    <r>
      <rPr>
        <sz val="11"/>
        <rFont val="Calibri"/>
        <family val="2"/>
        <scheme val="minor"/>
      </rPr>
      <t xml:space="preserve"> - zajištěné a chráněné fondy či dluhové instrumenty s ochranou investovaného kapitálu ke stanovenému datu splatnosti. </t>
    </r>
  </si>
  <si>
    <r>
      <rPr>
        <b/>
        <sz val="11"/>
        <rFont val="Calibri"/>
        <family val="2"/>
        <charset val="238"/>
        <scheme val="minor"/>
      </rPr>
      <t>strategie B</t>
    </r>
    <r>
      <rPr>
        <sz val="11"/>
        <rFont val="Calibri"/>
        <family val="2"/>
        <scheme val="minor"/>
      </rPr>
      <t>: konzervativní portfolio s malým podílem akcií pro vyšší výnos a širší diverzifikaci; primárním zdrojem výnosu zůstává dluhopisová složka s přiměřenou kreditní prémií; investiční horizont cca 2 roky</t>
    </r>
  </si>
  <si>
    <r>
      <rPr>
        <b/>
        <sz val="11"/>
        <rFont val="Calibri"/>
        <family val="2"/>
        <charset val="238"/>
        <scheme val="minor"/>
      </rPr>
      <t>strategie C</t>
    </r>
    <r>
      <rPr>
        <sz val="11"/>
        <rFont val="Calibri"/>
        <family val="2"/>
        <scheme val="minor"/>
      </rPr>
      <t>: neutrální podíl akciové složky do třetiny smíšeného portfolia; investiční horizont cca 3 roky</t>
    </r>
  </si>
  <si>
    <r>
      <rPr>
        <b/>
        <sz val="11"/>
        <color theme="1"/>
        <rFont val="Calibri"/>
        <family val="2"/>
        <charset val="238"/>
        <scheme val="minor"/>
      </rPr>
      <t>Často</t>
    </r>
    <r>
      <rPr>
        <sz val="11"/>
        <color theme="1"/>
        <rFont val="Calibri"/>
        <family val="2"/>
        <scheme val="minor"/>
      </rPr>
      <t>, zpravidla desítky obchodů ročně</t>
    </r>
  </si>
  <si>
    <r>
      <rPr>
        <b/>
        <sz val="11"/>
        <color theme="1"/>
        <rFont val="Calibri"/>
        <family val="2"/>
        <charset val="238"/>
        <scheme val="minor"/>
      </rPr>
      <t>Zřídka</t>
    </r>
    <r>
      <rPr>
        <sz val="11"/>
        <color theme="1"/>
        <rFont val="Calibri"/>
        <family val="2"/>
        <scheme val="minor"/>
      </rPr>
      <t>, maximálně jednotky obchodů během roku</t>
    </r>
  </si>
  <si>
    <t xml:space="preserve"> Uvědomujeme si, že tento scénář může nastat. Pravděpodobně jde o krátkodobou korekci v rámci investičního horizontu. Situaci bychom proto považovali za potenciální investiční příležitost.  </t>
  </si>
  <si>
    <t>Velmi opatrný A</t>
  </si>
  <si>
    <t>Velmi opatrný B</t>
  </si>
  <si>
    <t>Napůl</t>
  </si>
  <si>
    <t xml:space="preserve"> Výrazně by to zkomplikovalo naši situaci a hledali bychom způsoby, jak tyto ztráty omezit.</t>
  </si>
  <si>
    <t>Velmi konzervativní</t>
  </si>
  <si>
    <t>Konzervativní</t>
  </si>
  <si>
    <t>Dynamický</t>
  </si>
  <si>
    <t>Investiční profil:</t>
  </si>
  <si>
    <r>
      <rPr>
        <b/>
        <sz val="11"/>
        <rFont val="Calibri"/>
        <family val="2"/>
        <charset val="238"/>
        <scheme val="minor"/>
      </rPr>
      <t>strategie D</t>
    </r>
    <r>
      <rPr>
        <sz val="11"/>
        <rFont val="Calibri"/>
        <family val="2"/>
        <scheme val="minor"/>
      </rPr>
      <t xml:space="preserve">: vyvážený podíl akcií a dluhopisů s vyšší kreditní prémií; investiční horizont </t>
    </r>
    <r>
      <rPr>
        <sz val="11"/>
        <rFont val="Calibri"/>
        <family val="2"/>
        <scheme val="minor"/>
      </rPr>
      <t>5 let a více</t>
    </r>
  </si>
  <si>
    <t>Kontroly konzistence odpovědí</t>
  </si>
  <si>
    <t>Obchodní firma:</t>
  </si>
  <si>
    <t>Osoba jednající za právnickou osobu</t>
  </si>
  <si>
    <t>Jméno, příjmení, titul:</t>
  </si>
  <si>
    <t>Datum narození:</t>
  </si>
  <si>
    <t>IČ:</t>
  </si>
  <si>
    <t>Funkce</t>
  </si>
  <si>
    <t xml:space="preserve">V </t>
  </si>
  <si>
    <t>Datum</t>
  </si>
  <si>
    <t>Generali Investments CEE, investiční společnost, a.s.</t>
  </si>
  <si>
    <t>f)</t>
  </si>
  <si>
    <t xml:space="preserve">Deriváty </t>
  </si>
  <si>
    <t>INVESTMENT QUESTIONNAIRE</t>
  </si>
  <si>
    <t>Institutional Investor</t>
  </si>
  <si>
    <t>ID No.</t>
  </si>
  <si>
    <t>Name, Surname</t>
  </si>
  <si>
    <t>Date of Birth</t>
  </si>
  <si>
    <t>Position</t>
  </si>
  <si>
    <t xml:space="preserve">Which of the listed investment instruments do know the responsible persons  - especially their risk / reward parametres? </t>
  </si>
  <si>
    <r>
      <rPr>
        <b/>
        <sz val="11"/>
        <color theme="1"/>
        <rFont val="Calibri"/>
        <family val="2"/>
        <charset val="238"/>
        <scheme val="minor"/>
      </rPr>
      <t xml:space="preserve">Investment funds </t>
    </r>
    <r>
      <rPr>
        <sz val="11"/>
        <color theme="1"/>
        <rFont val="Calibri"/>
        <family val="2"/>
        <scheme val="minor"/>
      </rPr>
      <t>(for example fixed-income, equity, mixed)</t>
    </r>
  </si>
  <si>
    <t>Bonds</t>
  </si>
  <si>
    <t>Derivative Instruments</t>
  </si>
  <si>
    <t>Responsible persons do not know any investment instrument.</t>
  </si>
  <si>
    <t>Which investment instruments have the responsible persons already experienced, or they know?</t>
  </si>
  <si>
    <t>More choices may be applicable.</t>
  </si>
  <si>
    <r>
      <rPr>
        <b/>
        <sz val="11"/>
        <rFont val="Calibri"/>
        <family val="2"/>
        <charset val="238"/>
        <scheme val="minor"/>
      </rPr>
      <t>Purchase or sale of investment instruments</t>
    </r>
    <r>
      <rPr>
        <sz val="11"/>
        <rFont val="Calibri"/>
        <family val="2"/>
        <charset val="238"/>
        <scheme val="minor"/>
      </rPr>
      <t xml:space="preserve"> (for example mutual fund shares, bonds, stocks)</t>
    </r>
  </si>
  <si>
    <r>
      <rPr>
        <b/>
        <sz val="11"/>
        <rFont val="Calibri"/>
        <family val="2"/>
        <charset val="238"/>
        <scheme val="minor"/>
      </rPr>
      <t>Structured securities</t>
    </r>
    <r>
      <rPr>
        <sz val="11"/>
        <rFont val="Calibri"/>
        <family val="2"/>
        <charset val="238"/>
        <scheme val="minor"/>
      </rPr>
      <t xml:space="preserve"> </t>
    </r>
    <r>
      <rPr>
        <sz val="11"/>
        <rFont val="Calibri"/>
        <family val="2"/>
        <scheme val="minor"/>
      </rPr>
      <t xml:space="preserve"> - protected funds or bond instruments with embedded capital protection due at given maturity date. </t>
    </r>
  </si>
  <si>
    <r>
      <rPr>
        <b/>
        <sz val="11"/>
        <color theme="1"/>
        <rFont val="Calibri"/>
        <family val="2"/>
        <charset val="238"/>
        <scheme val="minor"/>
      </rPr>
      <t>Stocks</t>
    </r>
    <r>
      <rPr>
        <sz val="11"/>
        <color theme="1"/>
        <rFont val="Calibri"/>
        <family val="2"/>
        <charset val="238"/>
        <scheme val="minor"/>
      </rPr>
      <t xml:space="preserve"> </t>
    </r>
    <r>
      <rPr>
        <sz val="11"/>
        <color theme="1"/>
        <rFont val="Calibri"/>
        <family val="2"/>
        <scheme val="minor"/>
      </rPr>
      <t>(or investment certificates, ETF etc.)</t>
    </r>
  </si>
  <si>
    <r>
      <t xml:space="preserve">Discretionary Asset Management </t>
    </r>
    <r>
      <rPr>
        <sz val="11"/>
        <color theme="1"/>
        <rFont val="Calibri"/>
        <family val="2"/>
        <charset val="238"/>
        <scheme val="minor"/>
      </rPr>
      <t>performed by appointed Asset Manager in the account of the investor as defined by respective investment management agreement.</t>
    </r>
  </si>
  <si>
    <t>Responsible persons do not know any investment service.</t>
  </si>
  <si>
    <r>
      <t>Investmend advisory</t>
    </r>
    <r>
      <rPr>
        <sz val="11"/>
        <color theme="1"/>
        <rFont val="Calibri"/>
        <family val="2"/>
        <charset val="238"/>
        <scheme val="minor"/>
      </rPr>
      <t>, when the investor receives a recommendation of selected investment instruments for his own trading decision.</t>
    </r>
  </si>
  <si>
    <t xml:space="preserve"> Current or has-been occupation</t>
  </si>
  <si>
    <t xml:space="preserve"> School education and/or own investments</t>
  </si>
  <si>
    <t>Study hours or a course(s) of investments and/or financial markets</t>
  </si>
  <si>
    <t>How long do the responsible persons invest or otherwise participate in choice or evaluation of existing investments?</t>
  </si>
  <si>
    <t>More than 5 years</t>
  </si>
  <si>
    <t>3 to 5 years</t>
  </si>
  <si>
    <t>Less than 3 years</t>
  </si>
  <si>
    <t>Not at all</t>
  </si>
  <si>
    <t>How often did the reponsible persons buy or sell investment instruments or take part in the investment decisions?</t>
  </si>
  <si>
    <r>
      <rPr>
        <b/>
        <sz val="11"/>
        <color theme="1"/>
        <rFont val="Calibri"/>
        <family val="2"/>
        <charset val="238"/>
        <scheme val="minor"/>
      </rPr>
      <t>Often</t>
    </r>
    <r>
      <rPr>
        <sz val="11"/>
        <color theme="1"/>
        <rFont val="Calibri"/>
        <family val="2"/>
        <scheme val="minor"/>
      </rPr>
      <t>, usually tens of trades</t>
    </r>
  </si>
  <si>
    <r>
      <rPr>
        <b/>
        <sz val="11"/>
        <color theme="1"/>
        <rFont val="Calibri"/>
        <family val="2"/>
        <charset val="238"/>
        <scheme val="minor"/>
      </rPr>
      <t>Seldom</t>
    </r>
    <r>
      <rPr>
        <sz val="11"/>
        <color theme="1"/>
        <rFont val="Calibri"/>
        <family val="2"/>
        <scheme val="minor"/>
      </rPr>
      <t>, several trades a year only</t>
    </r>
  </si>
  <si>
    <r>
      <t xml:space="preserve">Responsible persons have not traded investment instruments  so far, but </t>
    </r>
    <r>
      <rPr>
        <b/>
        <sz val="11"/>
        <color theme="1"/>
        <rFont val="Calibri"/>
        <family val="2"/>
        <charset val="238"/>
        <scheme val="minor"/>
      </rPr>
      <t>occassionally they observe</t>
    </r>
    <r>
      <rPr>
        <sz val="11"/>
        <color theme="1"/>
        <rFont val="Calibri"/>
        <family val="2"/>
        <scheme val="minor"/>
      </rPr>
      <t xml:space="preserve"> events and development in financial markets.</t>
    </r>
  </si>
  <si>
    <r>
      <t xml:space="preserve">Responsible persons have not traded investment instruments  and have </t>
    </r>
    <r>
      <rPr>
        <b/>
        <sz val="11"/>
        <color theme="1"/>
        <rFont val="Calibri"/>
        <family val="2"/>
        <charset val="238"/>
        <scheme val="minor"/>
      </rPr>
      <t>no interest in financial markets at all</t>
    </r>
    <r>
      <rPr>
        <sz val="11"/>
        <color theme="1"/>
        <rFont val="Calibri"/>
        <family val="2"/>
        <scheme val="minor"/>
      </rPr>
      <t xml:space="preserve">. </t>
    </r>
  </si>
  <si>
    <t>Have the respnsible persons recent experience with the investment instruments mentioned hereunder, or met them within discretionary asset management service?</t>
  </si>
  <si>
    <r>
      <rPr>
        <b/>
        <sz val="11"/>
        <color theme="1"/>
        <rFont val="Calibri"/>
        <family val="2"/>
        <charset val="238"/>
        <scheme val="minor"/>
      </rPr>
      <t>Investment funds</t>
    </r>
    <r>
      <rPr>
        <sz val="11"/>
        <color theme="1"/>
        <rFont val="Calibri"/>
        <family val="2"/>
        <scheme val="minor"/>
      </rPr>
      <t xml:space="preserve"> (for example fixed-income, equity, mixed)</t>
    </r>
  </si>
  <si>
    <t>Responsible persons have no experience with any investment instrument.</t>
  </si>
  <si>
    <t>Responsible persons have no education nor experience in investments.</t>
  </si>
  <si>
    <t xml:space="preserve">Investable assets are mostly long-term cummulated reserves or undistributed profits from former times, wich no direct relation to our daily business. No particular use has not been decided so far. </t>
  </si>
  <si>
    <t xml:space="preserve">Investable assets are already figured in cash-flow plans and/or current budget. Eventual sizeable loss would cause immediate negative impact on the continuousness of our activities and planned objectives. </t>
  </si>
  <si>
    <t xml:space="preserve">Investable assets represent substantial part of our assets, or they are essential for repayments of our liabilities. Eventual sizeable loss would probably endanger very next existence of our entity. </t>
  </si>
  <si>
    <t>How important is the possibility of quick disbursement of your investment in cash?</t>
  </si>
  <si>
    <t>Immediate liquidity is not crucial parametre. We count on the portfolio use in longer term and understand, that an inconveniently timed or forced sale may result in worse performance of the investment, expecially in case of aggressive investment strategies.</t>
  </si>
  <si>
    <t>Yes, the need for cash may appear, but we understand that urgent withdrawal at inconvenient time may negatively affect the investment's final result.</t>
  </si>
  <si>
    <t xml:space="preserve">Yes, such need must be estimated and following quick disbursement should not cause financial detriment. </t>
  </si>
  <si>
    <t>What is the expected length of time in which the dominant part of the assets should be invested?</t>
  </si>
  <si>
    <t xml:space="preserve">  Up to 1 year</t>
  </si>
  <si>
    <t xml:space="preserve">  1 to 3 years</t>
  </si>
  <si>
    <t xml:space="preserve">  3 years or more</t>
  </si>
  <si>
    <t xml:space="preserve">  5 years or more</t>
  </si>
  <si>
    <t xml:space="preserve">  5 let a více</t>
  </si>
  <si>
    <t>What is the main purpose of your investment?</t>
  </si>
  <si>
    <t xml:space="preserve">Wider diversification compared the usual deposits and - if posible - also somewhat higher, regular yields. </t>
  </si>
  <si>
    <t>Primary objective of the investment is the protection of initial nominal value. Additional profit or inflationary decline in value are not important.</t>
  </si>
  <si>
    <t xml:space="preserve">Exposure in investment instruments considered less danger and usually providing decent profit in excess of deposit rate level. </t>
  </si>
  <si>
    <t>HIgh, outstanding profit from invested assets - even at costs of possible interim or persisent loss of the investment value.</t>
  </si>
  <si>
    <t>Which of the investment strategies suits you best for the major part of the investable assets?</t>
  </si>
  <si>
    <r>
      <rPr>
        <b/>
        <sz val="11"/>
        <rFont val="Calibri"/>
        <family val="2"/>
        <charset val="238"/>
        <scheme val="minor"/>
      </rPr>
      <t>strategy A</t>
    </r>
    <r>
      <rPr>
        <sz val="11"/>
        <rFont val="Calibri"/>
        <family val="2"/>
        <scheme val="minor"/>
      </rPr>
      <t>: bonds of shorter duration and individual credit profile choice for profit in excess of usual interest rates of current, savings or deposit accounts; investment horizon about 1 year or as agreed.</t>
    </r>
  </si>
  <si>
    <r>
      <rPr>
        <b/>
        <sz val="11"/>
        <rFont val="Calibri"/>
        <family val="2"/>
        <charset val="238"/>
        <scheme val="minor"/>
      </rPr>
      <t>strategy B</t>
    </r>
    <r>
      <rPr>
        <sz val="11"/>
        <rFont val="Calibri"/>
        <family val="2"/>
        <scheme val="minor"/>
      </rPr>
      <t>: conservative portfolio with limited equity exposure for higher profit and wider diversification; fixed-income part with reasonable credit premium remains a primary source of the performance; investment horizon about 2 years</t>
    </r>
  </si>
  <si>
    <r>
      <rPr>
        <b/>
        <sz val="11"/>
        <rFont val="Calibri"/>
        <family val="2"/>
        <charset val="238"/>
        <scheme val="minor"/>
      </rPr>
      <t>strategy C</t>
    </r>
    <r>
      <rPr>
        <sz val="11"/>
        <rFont val="Calibri"/>
        <family val="2"/>
        <scheme val="minor"/>
      </rPr>
      <t>: neutral equity exposure up to one third of the mixed portfolio; investment horizont about 3 years</t>
    </r>
  </si>
  <si>
    <r>
      <rPr>
        <b/>
        <sz val="11"/>
        <rFont val="Calibri"/>
        <family val="2"/>
        <charset val="238"/>
        <scheme val="minor"/>
      </rPr>
      <t>strategy D</t>
    </r>
    <r>
      <rPr>
        <sz val="11"/>
        <rFont val="Calibri"/>
        <family val="2"/>
        <scheme val="minor"/>
      </rPr>
      <t>: balanced proportion of equity and bond part with higher credit premium; investment horizon 5 years or more</t>
    </r>
  </si>
  <si>
    <t>We are fully aware of the risk of such scenario. Probably it is short-term correction within the investment horizon. Therefore we would rate the situation as potential investment opportunity.</t>
  </si>
  <si>
    <t xml:space="preserve">It would mean expressive complication of our position. We would look for means to eliminate the losses. </t>
  </si>
  <si>
    <t>Investment profile:</t>
  </si>
  <si>
    <t>In</t>
  </si>
  <si>
    <t>Date</t>
  </si>
  <si>
    <t>Very conservative</t>
  </si>
  <si>
    <t>Conservative</t>
  </si>
  <si>
    <t>Dynamic</t>
  </si>
  <si>
    <r>
      <t>Other potential losses are unacceptable. It would be the reason to sell as quick as possible and find a safer investment or keep the cash only.</t>
    </r>
    <r>
      <rPr>
        <sz val="11"/>
        <rFont val="Calibri"/>
        <family val="2"/>
        <scheme val="minor"/>
      </rPr>
      <t xml:space="preserve">  </t>
    </r>
  </si>
  <si>
    <t>Natural person acting on behalf of the legal body</t>
  </si>
  <si>
    <t xml:space="preserve">  3 roky a více</t>
  </si>
  <si>
    <t>Select one choice only; more detail description of similar real alternatives is included in our indicative offer.</t>
  </si>
  <si>
    <t>9)</t>
  </si>
  <si>
    <t>10)</t>
  </si>
  <si>
    <r>
      <rPr>
        <b/>
        <sz val="11"/>
        <rFont val="Calibri"/>
        <family val="2"/>
        <charset val="238"/>
        <scheme val="minor"/>
      </rPr>
      <t>Strukturované produkty</t>
    </r>
    <r>
      <rPr>
        <sz val="11"/>
        <rFont val="Calibri"/>
        <family val="2"/>
        <scheme val="minor"/>
      </rPr>
      <t xml:space="preserve"> - zajištěné a chráněné fondy či dluhové nástroje s ochranou investovaného kapitálu ke stanovenému datu splatnosti. </t>
    </r>
  </si>
  <si>
    <r>
      <rPr>
        <b/>
        <sz val="11"/>
        <color theme="1"/>
        <rFont val="Calibri"/>
        <family val="2"/>
        <charset val="238"/>
        <scheme val="minor"/>
      </rPr>
      <t>Investiční poradenství</t>
    </r>
    <r>
      <rPr>
        <sz val="11"/>
        <color theme="1"/>
        <rFont val="Calibri"/>
        <family val="2"/>
        <scheme val="minor"/>
      </rPr>
      <t xml:space="preserve"> – Zákazníkovi jsou doporučen</t>
    </r>
    <r>
      <rPr>
        <sz val="11"/>
        <rFont val="Calibri"/>
        <family val="2"/>
        <charset val="238"/>
        <scheme val="minor"/>
      </rPr>
      <t>y</t>
    </r>
    <r>
      <rPr>
        <sz val="11"/>
        <color theme="1"/>
        <rFont val="Calibri"/>
        <family val="2"/>
        <scheme val="minor"/>
      </rPr>
      <t xml:space="preserve"> konkrétní investiční nástroje</t>
    </r>
    <r>
      <rPr>
        <sz val="11"/>
        <rFont val="Calibri"/>
        <family val="2"/>
        <charset val="238"/>
        <scheme val="minor"/>
      </rPr>
      <t>,</t>
    </r>
    <r>
      <rPr>
        <sz val="11"/>
        <color rgb="FFFF0000"/>
        <rFont val="Calibri"/>
        <family val="2"/>
        <charset val="238"/>
        <scheme val="minor"/>
      </rPr>
      <t xml:space="preserve"> </t>
    </r>
    <r>
      <rPr>
        <sz val="11"/>
        <color theme="1"/>
        <rFont val="Calibri"/>
        <family val="2"/>
        <scheme val="minor"/>
      </rPr>
      <t xml:space="preserve">související transakce provádí po vlastním rozhodnutí. </t>
    </r>
  </si>
  <si>
    <t>5)</t>
  </si>
  <si>
    <t>Jaký charakter mají investované prostředky Vaší společnosti (instituce, organizace)?</t>
  </si>
  <si>
    <t>Jak důležitá je přitom možnost investici rychle převést do hotovosti?</t>
  </si>
  <si>
    <t>Která z níže uvedených investičních strategií by nejlépe vyhovovala pro rozhodující část investovaných prostředků?</t>
  </si>
  <si>
    <t>Which way have the responsible persons acquired their investment knowledge or experience?</t>
  </si>
  <si>
    <t>On behalf of a legal body or at their own expense.</t>
  </si>
  <si>
    <t>What is the nature of the investable assets of your corporation (institution, organization)?</t>
  </si>
  <si>
    <t>The choice is not limited by current product range of  Generali Investmenst, investiční společnost, a.s. More choices may be applicable.</t>
  </si>
  <si>
    <t>Knowledge or experience from private investments may be included. More choices may be applicable.</t>
  </si>
  <si>
    <t>X</t>
  </si>
  <si>
    <t>3. SECTION - Risk Awareness</t>
  </si>
  <si>
    <t>1. SECTION - kKnowledge and Experience (SUITABILITY TEST)</t>
  </si>
  <si>
    <t>2. SECTION - Financial Background</t>
  </si>
  <si>
    <t>13)</t>
  </si>
  <si>
    <t>Nezajímá.</t>
  </si>
  <si>
    <t>Vyhodnocení postoje k faktorům udržitelnosti:</t>
  </si>
  <si>
    <t>Neutrální</t>
  </si>
  <si>
    <t>Původní otázku 1 necháváme, jen doplníme vazby:</t>
  </si>
  <si>
    <t xml:space="preserve"> - pokud někdo zjevně nerozumí dluhopisům, koriguje to hodnocení ot.č. 1 - i kdyby tvrdil, že jim rozumí.</t>
  </si>
  <si>
    <t xml:space="preserve"> - pokud někdo zjevně nerozumí akciím, koriguje to hodnocení ot.č. 1 - i kdyby tvrdil, že jim rozumí.</t>
  </si>
  <si>
    <t>1a)</t>
  </si>
  <si>
    <t>1b)</t>
  </si>
  <si>
    <t>K typickým vlastnostem dluhopisů patří</t>
  </si>
  <si>
    <t>Riziko nesplacení v případě insolvence emitenta</t>
  </si>
  <si>
    <t>Růst ceny v důsledku snížení tržních úrokových sazeb - a pokles ceny po jejich zvýšení</t>
  </si>
  <si>
    <t>Splatnost jistiny k datu splatnosti a výplata úroků podle platných emisních podmínek</t>
  </si>
  <si>
    <t>Ztráta očekávaného výnosu nebo i jistiny v důsledku obchodního rozhodnutí jinak solventního emitenta</t>
  </si>
  <si>
    <t>Znalosti testujeme jen pro dluhopisy a akcie (1 + 1 otázky), nic dalšího.</t>
  </si>
  <si>
    <t>Akciová společnost garantuje vyšší výnos.</t>
  </si>
  <si>
    <t>Vývojové poznámky a náměty (JR)</t>
  </si>
  <si>
    <t>Smyslem a cílem podníkání akciové společnosti je generování výnosů převyšujících úrokové sazby - jinak by nemělo smysl.</t>
  </si>
  <si>
    <t>Vyšší riziko ztráty (oproti dluhopisům žádná záruka návratnosti investice) vyvažuje nárok na podíl na hospodářském výsledku firmy.</t>
  </si>
  <si>
    <t>Vyšší míra kolísání cen (volatilita) vytváří prostor pro výraznější zisky - i ztráty. Dlouhodobě ale zisky převažují.</t>
  </si>
  <si>
    <t>Obvyklá vyšší výnosnost akcií ve srovnání s dluhopisy souvisí hlavně s tím, že:</t>
  </si>
  <si>
    <t>TRUE =&gt; NEROZUMÍ AKCIÍM… tzn. případná korekce P13 (doplnit)</t>
  </si>
  <si>
    <t>Otázky 1a a 1b se zobrazí / mají vyplnit, jen když respondent deklaruje znalost dané třídy aktiv. Jinak jsou zbytečné =&gt; respondent je může vynechat.</t>
  </si>
  <si>
    <t xml:space="preserve">Znáte níže uvedené investiční nástroje - především z hlediska jejich výnosů a rizik? </t>
  </si>
  <si>
    <t xml:space="preserve">FALSE =&gt; NEROZUMÍ DLUHOPISŮM … tzn. případná korekce P12 </t>
  </si>
  <si>
    <t>Se kterými investičními službami jste se setkal(a) v posledních pěti letech, nebo je znáte?</t>
  </si>
  <si>
    <t xml:space="preserve">Jakým způsobem jste znalosti či zkušenosti s investováním ziskal(a)? </t>
  </si>
  <si>
    <r>
      <t xml:space="preserve">nemám </t>
    </r>
    <r>
      <rPr>
        <b/>
        <sz val="11"/>
        <color theme="1"/>
        <rFont val="Calibri"/>
        <family val="2"/>
        <charset val="238"/>
        <scheme val="minor"/>
      </rPr>
      <t>žádné</t>
    </r>
    <r>
      <rPr>
        <sz val="11"/>
        <color theme="1"/>
        <rFont val="Calibri"/>
        <family val="2"/>
        <scheme val="minor"/>
      </rPr>
      <t xml:space="preserve"> znalosti ani zkušenosti z oblasti investování</t>
    </r>
  </si>
  <si>
    <r>
      <t xml:space="preserve">neznám </t>
    </r>
    <r>
      <rPr>
        <b/>
        <sz val="11"/>
        <rFont val="Calibri"/>
        <family val="2"/>
        <charset val="238"/>
        <scheme val="minor"/>
      </rPr>
      <t>žádnou</t>
    </r>
    <r>
      <rPr>
        <sz val="11"/>
        <rFont val="Calibri"/>
        <family val="2"/>
        <charset val="238"/>
        <scheme val="minor"/>
      </rPr>
      <t xml:space="preserve"> investiční službu</t>
    </r>
  </si>
  <si>
    <t>V současném či minulém zaměstnání</t>
  </si>
  <si>
    <r>
      <rPr>
        <b/>
        <sz val="11"/>
        <color theme="1"/>
        <rFont val="Calibri"/>
        <family val="2"/>
        <charset val="238"/>
        <scheme val="minor"/>
      </rPr>
      <t xml:space="preserve">Studiem </t>
    </r>
    <r>
      <rPr>
        <sz val="11"/>
        <color theme="1"/>
        <rFont val="Calibri"/>
        <family val="2"/>
        <scheme val="minor"/>
      </rPr>
      <t>na škole a/nebo při investování vlastních prostředků</t>
    </r>
  </si>
  <si>
    <r>
      <rPr>
        <b/>
        <sz val="11"/>
        <color theme="1"/>
        <rFont val="Calibri"/>
        <family val="2"/>
        <charset val="238"/>
        <scheme val="minor"/>
      </rPr>
      <t>Samostudiem či absolvováním školení</t>
    </r>
    <r>
      <rPr>
        <sz val="11"/>
        <color theme="1"/>
        <rFont val="Calibri"/>
        <family val="2"/>
        <scheme val="minor"/>
      </rPr>
      <t xml:space="preserve"> na téma investice a/nebo finančních trhů</t>
    </r>
  </si>
  <si>
    <t>Jak dlouho investujete nebo se jinak podílíte na výběru či hodnocení dosavadních investic?</t>
  </si>
  <si>
    <t>Jak často jste v posledních pěti letech nakupoval(a) nebo prodával(a) investiční nástroje nebo se podílel(a) na investičním rozhodnutí?</t>
  </si>
  <si>
    <r>
      <t>S investičními nástroji jsem zatím neobchodoval(a)</t>
    </r>
    <r>
      <rPr>
        <sz val="11"/>
        <color theme="1"/>
        <rFont val="Calibri"/>
        <family val="2"/>
        <scheme val="minor"/>
      </rPr>
      <t xml:space="preserve">, ale </t>
    </r>
    <r>
      <rPr>
        <b/>
        <sz val="11"/>
        <color theme="1"/>
        <rFont val="Calibri"/>
        <family val="2"/>
        <charset val="238"/>
        <scheme val="minor"/>
      </rPr>
      <t>příležitostně</t>
    </r>
    <r>
      <rPr>
        <sz val="11"/>
        <color theme="1"/>
        <rFont val="Calibri"/>
        <family val="2"/>
        <scheme val="minor"/>
      </rPr>
      <t xml:space="preserve"> </t>
    </r>
    <r>
      <rPr>
        <b/>
        <sz val="11"/>
        <color theme="1"/>
        <rFont val="Calibri"/>
        <family val="2"/>
        <charset val="238"/>
        <scheme val="minor"/>
      </rPr>
      <t xml:space="preserve">sleduji </t>
    </r>
    <r>
      <rPr>
        <sz val="11"/>
        <color theme="1"/>
        <rFont val="Calibri"/>
        <family val="2"/>
        <charset val="238"/>
        <scheme val="minor"/>
      </rPr>
      <t>dění n</t>
    </r>
    <r>
      <rPr>
        <sz val="11"/>
        <color theme="1"/>
        <rFont val="Calibri"/>
        <family val="2"/>
        <scheme val="minor"/>
      </rPr>
      <t>a finančních trzích.</t>
    </r>
  </si>
  <si>
    <r>
      <t xml:space="preserve">S investičními nástroji jsem </t>
    </r>
    <r>
      <rPr>
        <b/>
        <sz val="11"/>
        <color theme="1"/>
        <rFont val="Calibri"/>
        <family val="2"/>
        <charset val="238"/>
        <scheme val="minor"/>
      </rPr>
      <t>nikdy</t>
    </r>
    <r>
      <rPr>
        <sz val="11"/>
        <color theme="1"/>
        <rFont val="Calibri"/>
        <family val="2"/>
        <scheme val="minor"/>
      </rPr>
      <t xml:space="preserve"> neobchodoval(a), finanční trhy a jejich vývoj ani nijak nesledují.</t>
    </r>
  </si>
  <si>
    <t>Máte z posledních pěti let vlastní zkušenost s níže uvedenými investičními nástroji, nebo jste se s nimi setkal(a) v rámci služby individuální správy aktiv?</t>
  </si>
  <si>
    <r>
      <t xml:space="preserve">Nemám </t>
    </r>
    <r>
      <rPr>
        <b/>
        <sz val="11"/>
        <color theme="1"/>
        <rFont val="Calibri"/>
        <family val="2"/>
        <charset val="238"/>
        <scheme val="minor"/>
      </rPr>
      <t>žádné</t>
    </r>
    <r>
      <rPr>
        <sz val="11"/>
        <color theme="1"/>
        <rFont val="Calibri"/>
        <family val="2"/>
        <scheme val="minor"/>
      </rPr>
      <t xml:space="preserve"> zkušenosti s žádným investičním nástrojem.</t>
    </r>
  </si>
  <si>
    <r>
      <rPr>
        <b/>
        <sz val="11"/>
        <color theme="1"/>
        <rFont val="Calibri"/>
        <family val="2"/>
        <charset val="238"/>
        <scheme val="minor"/>
      </rPr>
      <t>Okamžitá likvidita není zásadní parametr</t>
    </r>
    <r>
      <rPr>
        <sz val="11"/>
        <color theme="1"/>
        <rFont val="Calibri"/>
        <family val="2"/>
        <scheme val="minor"/>
      </rPr>
      <t>. Počítáme s využitím portfolia po delší dobu a jsme si vědomi, že zejména u agresivních strategií může prodej v nevýhodnou dobu nebo pod časovým tlakem znamenat horší výsledek investice.</t>
    </r>
  </si>
  <si>
    <r>
      <t xml:space="preserve">Mohlo by se stát, že budeme potřebovat peníze, ale </t>
    </r>
    <r>
      <rPr>
        <b/>
        <sz val="11"/>
        <color theme="1"/>
        <rFont val="Calibri"/>
        <family val="2"/>
        <charset val="238"/>
        <scheme val="minor"/>
      </rPr>
      <t>jsme srozuměni s tím, že urgentní výběr v nevhodnou dobu může zhoršit výsledek</t>
    </r>
    <r>
      <rPr>
        <sz val="11"/>
        <color theme="1"/>
        <rFont val="Calibri"/>
        <family val="2"/>
        <scheme val="minor"/>
      </rPr>
      <t xml:space="preserve"> investice.</t>
    </r>
  </si>
  <si>
    <r>
      <t xml:space="preserve">Je pravděpodobné, že takovou možnost budemi chtít využít a </t>
    </r>
    <r>
      <rPr>
        <b/>
        <sz val="11"/>
        <color theme="1"/>
        <rFont val="Calibri"/>
        <family val="2"/>
        <charset val="238"/>
        <scheme val="minor"/>
      </rPr>
      <t>nechceme, aby rychlá přeměna znamenala finanční újmu</t>
    </r>
    <r>
      <rPr>
        <sz val="11"/>
        <color theme="1"/>
        <rFont val="Calibri"/>
        <family val="2"/>
        <scheme val="minor"/>
      </rPr>
      <t>.</t>
    </r>
  </si>
  <si>
    <r>
      <t xml:space="preserve">Účelem investice je primárně </t>
    </r>
    <r>
      <rPr>
        <b/>
        <sz val="11"/>
        <color theme="1"/>
        <rFont val="Calibri"/>
        <family val="2"/>
        <charset val="238"/>
        <scheme val="minor"/>
      </rPr>
      <t>ochrana výchozí nominální hodnoty</t>
    </r>
    <r>
      <rPr>
        <sz val="11"/>
        <color theme="1"/>
        <rFont val="Calibri"/>
        <family val="2"/>
        <scheme val="minor"/>
      </rPr>
      <t>. Výnos ani znehodnocení vlivem inflace nejsou podstatné.</t>
    </r>
  </si>
  <si>
    <r>
      <t xml:space="preserve">V porovnání s běžnými depozitními produkty širší diverzifikace a/nebo </t>
    </r>
    <r>
      <rPr>
        <b/>
        <sz val="11"/>
        <color theme="1"/>
        <rFont val="Calibri"/>
        <family val="2"/>
        <charset val="238"/>
        <scheme val="minor"/>
      </rPr>
      <t>vyšší bezpečnost a pokud možno i vyšší, pravidelný výnos</t>
    </r>
    <r>
      <rPr>
        <sz val="11"/>
        <color theme="1"/>
        <rFont val="Calibri"/>
        <family val="2"/>
        <scheme val="minor"/>
      </rPr>
      <t>.</t>
    </r>
  </si>
  <si>
    <r>
      <rPr>
        <b/>
        <sz val="11"/>
        <rFont val="Calibri"/>
        <family val="2"/>
        <charset val="238"/>
        <scheme val="minor"/>
      </rPr>
      <t>Vysoký, nadprůměrný výnos</t>
    </r>
    <r>
      <rPr>
        <sz val="11"/>
        <rFont val="Calibri"/>
        <family val="2"/>
        <scheme val="minor"/>
      </rPr>
      <t xml:space="preserve"> investovaných prostředků i za cenu rizika dočasné nebo i trvalé ztráty hodnoty investice.</t>
    </r>
  </si>
  <si>
    <r>
      <t>Investování do investičních nástrojů považova</t>
    </r>
    <r>
      <rPr>
        <sz val="11"/>
        <rFont val="Calibri"/>
        <family val="2"/>
        <charset val="238"/>
        <scheme val="minor"/>
      </rPr>
      <t xml:space="preserve">ných za méně rizikové </t>
    </r>
    <r>
      <rPr>
        <sz val="11"/>
        <rFont val="Calibri"/>
        <family val="2"/>
        <scheme val="minor"/>
      </rPr>
      <t xml:space="preserve">a poskytujících obvykle </t>
    </r>
    <r>
      <rPr>
        <b/>
        <sz val="11"/>
        <rFont val="Calibri"/>
        <family val="2"/>
        <charset val="238"/>
        <scheme val="minor"/>
      </rPr>
      <t>výnosy výrazněji převyšující úroveň depozitních sazeb</t>
    </r>
    <r>
      <rPr>
        <sz val="11"/>
        <rFont val="Calibri"/>
        <family val="2"/>
        <scheme val="minor"/>
      </rPr>
      <t>.</t>
    </r>
  </si>
  <si>
    <t>Zajímá při investování Vaši společnost, zda investice přispívá k ochraně přírody, spravedlivým pracovním podmínkám a společensky odpovědnému řízení firem?</t>
  </si>
  <si>
    <t>Podporující příznivec</t>
  </si>
  <si>
    <t>Umírněný příznivec</t>
  </si>
  <si>
    <t>Co je hlavním cílem investování Vaší společnosti (instituce, organizace)?</t>
  </si>
  <si>
    <r>
      <t xml:space="preserve">Neznám </t>
    </r>
    <r>
      <rPr>
        <b/>
        <sz val="11"/>
        <color theme="1"/>
        <rFont val="Calibri"/>
        <family val="2"/>
        <charset val="238"/>
        <scheme val="minor"/>
      </rPr>
      <t>žádný</t>
    </r>
    <r>
      <rPr>
        <sz val="11"/>
        <color theme="1"/>
        <rFont val="Calibri"/>
        <family val="2"/>
        <scheme val="minor"/>
      </rPr>
      <t xml:space="preserve"> investiční nástroj.</t>
    </r>
  </si>
  <si>
    <t>Na jak dlouhé období chcete investovat rozhodující část prostředků?</t>
  </si>
  <si>
    <r>
      <t xml:space="preserve"> To je zcela nepřijatelné. Další potenciální ztráty bychom nebyli ochotni akceptovat. Byl by to důvod investice co nejrychleji ukončit a peníze investovat </t>
    </r>
    <r>
      <rPr>
        <sz val="11"/>
        <rFont val="Calibri"/>
        <family val="2"/>
        <scheme val="minor"/>
      </rPr>
      <t xml:space="preserve">bezpečnějším způsobem nebo držet v hotovosti.  </t>
    </r>
  </si>
  <si>
    <t xml:space="preserve">Zajímá, ale není to pro nás zásadní priorita.                                                                                                                           </t>
  </si>
  <si>
    <r>
      <rPr>
        <b/>
        <sz val="11"/>
        <rFont val="Calibri"/>
        <family val="2"/>
        <charset val="238"/>
        <scheme val="minor"/>
      </rPr>
      <t>strategie A</t>
    </r>
    <r>
      <rPr>
        <sz val="11"/>
        <rFont val="Calibri"/>
        <family val="2"/>
        <scheme val="minor"/>
      </rPr>
      <t>:  dluhopisy s převážně kratší splatností a individuálním výběrem kreditního profilu pro výnosy nad úrovní dostupných běžných, spořícících či termínovaných účtů. Nebo jen bezpečná depozitní strategie zajištěných krátkodobých úložek. Investiční horizont cca 1 rok nebo dle dohody.</t>
    </r>
  </si>
  <si>
    <t>Je pro nás důležité, aby investice měla alespoň některé z těchto vlastností a respektovala moderní regulatorní trendy.</t>
  </si>
  <si>
    <t>Silný příznivec hodnot ESG</t>
  </si>
  <si>
    <t>ESG: Předpokládáme nulový vliv na  výsledek dotazníku.</t>
  </si>
  <si>
    <t>… bez omezení, možné jsou jakékoli další úpravy základní nabídky</t>
  </si>
  <si>
    <t xml:space="preserve">       (Strategie 100% repo je využitelná, protože představuje ekvivalent depozita u protistrany / banky - zatím bez adekvátního ESG hodnocení.)</t>
  </si>
  <si>
    <t>Vliv na investiční strategii:</t>
  </si>
  <si>
    <t xml:space="preserve"> =&gt; Doplňková akciová témata, resp. fondy bez ESG 8 nelze využít ve větším rozsahu (přes 10% portfolia).</t>
  </si>
  <si>
    <t xml:space="preserve"> =&gt; Bez další dohody / upozornění nelze využít ani základní nabídku fondů I třídy (všechny ESG 8).</t>
  </si>
  <si>
    <t>krit.</t>
  </si>
  <si>
    <t>8 irelevantní...</t>
  </si>
  <si>
    <t>8 var. b), c) znamená skore 0,14... limit</t>
  </si>
  <si>
    <t xml:space="preserve"> =&gt; RIZIKOVÝ PROFIL OPATRNÝ = 2 body v 3. části.  </t>
  </si>
  <si>
    <t>Kdo je napůl způsobilý (7c), může být jen velmi konzervativní.</t>
  </si>
  <si>
    <t>Začátečník nemůže být konzervativní, pokud rizikový profil nevyplní jako dynamický.</t>
  </si>
  <si>
    <t>Začátečníci s IH do tří let jsou velmi konzervativní.</t>
  </si>
  <si>
    <t>Pokročilí s IH do tří let mohou být konzervativní (11b), pokud potvrdí ochotu aspoň trochu riskovat (10 c,d; 12a).</t>
  </si>
  <si>
    <t xml:space="preserve">Hodnoty ESG jsou pro nás absolutní prioritou a nezbytnou vlastností každé zvažované investice; ostatní parametry (výnos, cena, riziko...) jsou podružné. </t>
  </si>
  <si>
    <t xml:space="preserve">  Vyberte pouze jednu možnost; podrobnější popis obdobně koncipovaných reálných variant obsahuje aktuální indikativní nabídka.</t>
  </si>
  <si>
    <t>Last verze: Inv. dotazník GICEE 2024</t>
  </si>
  <si>
    <t>Verze bez letopočtu = navíc jen zamčená stránka a bez označení sloupců a řádků</t>
  </si>
  <si>
    <t xml:space="preserve">Kontrola funkcí </t>
  </si>
  <si>
    <t xml:space="preserve">  Zvolte pouze jednu odpověď, která nejlépe vystihuje Váš přístup k těmto tzv. ESG hodnotám.</t>
  </si>
  <si>
    <t xml:space="preserve">   Lze vybrat více odpovědí.</t>
  </si>
  <si>
    <t xml:space="preserve">   Jménem právnické osoby nebo při investování vlastních prostředků.</t>
  </si>
  <si>
    <t xml:space="preserve">   Může se jednat i o znalosti a zkušenosti s investováním vlastních prostředků. Lze vybrat více odpovědí.</t>
  </si>
  <si>
    <t xml:space="preserve">   Můžete vybrat více odpovědí.</t>
  </si>
  <si>
    <t xml:space="preserve">   Jedná se i o produkty mimo nabídku Generali Investments CEE, investiční společnost, a.s. Lze vybrat více odpovědí.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</si>
</sst>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4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i/>
      <sz val="11"/>
      <color theme="1"/>
      <name val="Calibri"/>
      <family val="2"/>
      <charset val="238"/>
      <scheme val="minor"/>
    </font>
    <font>
      <b/>
      <sz val="14"/>
      <color theme="1"/>
      <name val="Calibri"/>
      <family val="2"/>
      <charset val="238"/>
      <scheme val="minor"/>
    </font>
    <font>
      <b/>
      <sz val="16"/>
      <color theme="1"/>
      <name val="Calibri"/>
      <family val="2"/>
      <charset val="238"/>
      <scheme val="minor"/>
    </font>
    <font>
      <b/>
      <sz val="11"/>
      <color rgb="FF7030A0"/>
      <name val="Calibri"/>
      <family val="2"/>
      <charset val="238"/>
      <scheme val="minor"/>
    </font>
    <font>
      <b/>
      <sz val="16"/>
      <color rgb="FF7030A0"/>
      <name val="Calibri"/>
      <family val="2"/>
      <charset val="238"/>
      <scheme val="minor"/>
    </font>
    <font>
      <b/>
      <sz val="18"/>
      <color theme="1"/>
      <name val="Calibri"/>
      <family val="2"/>
      <charset val="238"/>
      <scheme val="minor"/>
    </font>
    <font>
      <b/>
      <sz val="24"/>
      <color theme="1"/>
      <name val="Calibri"/>
      <family val="2"/>
      <charset val="238"/>
      <scheme val="minor"/>
    </font>
    <font>
      <sz val="11"/>
      <color theme="1"/>
      <name val="Calibri"/>
      <family val="2"/>
      <scheme val="minor"/>
    </font>
    <font>
      <b/>
      <i/>
      <sz val="11"/>
      <color theme="9" tint="-0.249977111117893"/>
      <name val="Calibri"/>
      <family val="2"/>
      <charset val="238"/>
      <scheme val="minor"/>
    </font>
    <font>
      <i/>
      <sz val="11"/>
      <color theme="9" tint="-0.249977111117893"/>
      <name val="Calibri"/>
      <family val="2"/>
      <charset val="238"/>
      <scheme val="minor"/>
    </font>
    <font>
      <b/>
      <sz val="20"/>
      <color theme="1"/>
      <name val="Calibri"/>
      <family val="2"/>
      <charset val="238"/>
      <scheme val="minor"/>
    </font>
    <font>
      <b/>
      <sz val="11"/>
      <name val="Calibri"/>
      <family val="2"/>
      <charset val="238"/>
      <scheme val="minor"/>
    </font>
    <font>
      <sz val="11"/>
      <name val="Calibri"/>
      <family val="2"/>
      <scheme val="minor"/>
    </font>
    <font>
      <sz val="11"/>
      <name val="Calibri"/>
      <family val="2"/>
      <charset val="238"/>
      <scheme val="minor"/>
    </font>
    <font>
      <b/>
      <sz val="11"/>
      <name val="Calibri"/>
      <family val="2"/>
      <scheme val="minor"/>
    </font>
    <font>
      <sz val="9"/>
      <color indexed="81"/>
      <name val="Tahoma"/>
      <family val="2"/>
      <charset val="238"/>
    </font>
    <font>
      <i/>
      <sz val="11"/>
      <color rgb="FFFF0000"/>
      <name val="Calibri"/>
      <family val="2"/>
      <charset val="238"/>
      <scheme val="minor"/>
    </font>
    <font>
      <sz val="11"/>
      <color rgb="FFFF0000"/>
      <name val="Calibri"/>
      <family val="2"/>
      <charset val="238"/>
      <scheme val="minor"/>
    </font>
    <font>
      <sz val="11"/>
      <color rgb="FFFF0000"/>
      <name val="Calibri"/>
      <family val="2"/>
      <scheme val="minor"/>
    </font>
    <font>
      <b/>
      <sz val="9"/>
      <color indexed="81"/>
      <name val="Tahoma"/>
      <family val="2"/>
      <charset val="238"/>
    </font>
    <font>
      <b/>
      <sz val="11"/>
      <color rgb="FFFF0000"/>
      <name val="Calibri"/>
      <family val="2"/>
      <charset val="238"/>
      <scheme val="minor"/>
    </font>
    <font>
      <i/>
      <sz val="11"/>
      <name val="Calibri"/>
      <family val="2"/>
      <charset val="238"/>
      <scheme val="minor"/>
    </font>
    <font>
      <b/>
      <sz val="14"/>
      <color rgb="FF0070C0"/>
      <name val="Calibri"/>
      <family val="2"/>
      <charset val="238"/>
      <scheme val="minor"/>
    </font>
    <font>
      <b/>
      <sz val="11"/>
      <color rgb="FF00B050"/>
      <name val="Calibri"/>
      <family val="2"/>
      <scheme val="minor"/>
    </font>
    <font>
      <sz val="11"/>
      <color rgb="FF00B050"/>
      <name val="Calibri"/>
      <family val="2"/>
      <scheme val="minor"/>
    </font>
    <font>
      <i/>
      <sz val="11"/>
      <color rgb="FF00B050"/>
      <name val="Calibri"/>
      <family val="2"/>
      <scheme val="minor"/>
    </font>
    <font>
      <b/>
      <sz val="14"/>
      <color rgb="FF00B050"/>
      <name val="Calibri"/>
      <family val="2"/>
      <charset val="238"/>
      <scheme val="minor"/>
    </font>
    <font>
      <b/>
      <sz val="14"/>
      <color rgb="FFFF0000"/>
      <name val="Calibri"/>
      <family val="2"/>
      <scheme val="minor"/>
    </font>
    <font>
      <b/>
      <sz val="16"/>
      <color rgb="FFFF0000"/>
      <name val="Calibri"/>
      <family val="2"/>
      <scheme val="minor"/>
    </font>
    <font>
      <b/>
      <sz val="11"/>
      <color rgb="FFFF000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i/>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bottom/>
      <diagonal/>
    </border>
    <border>
      <left/>
      <right style="thin">
        <color indexed="64"/>
      </right>
      <top style="thin">
        <color theme="0"/>
      </top>
      <bottom style="thin">
        <color theme="0"/>
      </bottom>
      <diagonal/>
    </border>
  </borders>
  <cellStyleXfs count="2">
    <xf numFmtId="0" fontId="0" fillId="0" borderId="0"/>
    <xf numFmtId="9" fontId="16" fillId="0" borderId="0" applyFont="0" applyFill="0" applyBorder="0" applyAlignment="0" applyProtection="0"/>
  </cellStyleXfs>
  <cellXfs count="233">
    <xf numFmtId="0" fontId="0" fillId="0" borderId="0" xfId="0"/>
    <xf numFmtId="0" fontId="0" fillId="0" borderId="0" xfId="0" applyAlignment="1">
      <alignment horizontal="right"/>
    </xf>
    <xf numFmtId="0" fontId="0" fillId="0" borderId="0" xfId="0" applyAlignment="1">
      <alignment horizontal="center"/>
    </xf>
    <xf numFmtId="0" fontId="0" fillId="3" borderId="1" xfId="0" applyFill="1" applyBorder="1" applyAlignment="1">
      <alignment horizontal="center"/>
    </xf>
    <xf numFmtId="0" fontId="0" fillId="2" borderId="1" xfId="0" applyFill="1" applyBorder="1" applyAlignment="1">
      <alignment horizontal="center"/>
    </xf>
    <xf numFmtId="0" fontId="11" fillId="4" borderId="0" xfId="0" applyFont="1" applyFill="1" applyAlignment="1">
      <alignment horizontal="center" vertical="center"/>
    </xf>
    <xf numFmtId="0" fontId="7" fillId="0" borderId="1" xfId="0" applyFont="1" applyFill="1" applyBorder="1" applyAlignment="1">
      <alignment horizontal="center"/>
    </xf>
    <xf numFmtId="0" fontId="0" fillId="2" borderId="5" xfId="0" applyFill="1" applyBorder="1" applyAlignment="1">
      <alignment horizontal="center"/>
    </xf>
    <xf numFmtId="0" fontId="0" fillId="0" borderId="1" xfId="0" applyFill="1" applyBorder="1" applyAlignment="1">
      <alignment horizontal="center"/>
    </xf>
    <xf numFmtId="0" fontId="0" fillId="0" borderId="0" xfId="0" applyBorder="1" applyAlignment="1">
      <alignment horizontal="center"/>
    </xf>
    <xf numFmtId="0" fontId="0" fillId="0" borderId="0" xfId="0" applyBorder="1"/>
    <xf numFmtId="0" fontId="11" fillId="5" borderId="0" xfId="0" applyFont="1" applyFill="1" applyAlignment="1">
      <alignment horizontal="center" vertical="center"/>
    </xf>
    <xf numFmtId="0" fontId="7" fillId="0" borderId="0" xfId="0" applyFont="1" applyAlignment="1">
      <alignment horizontal="left" vertical="top"/>
    </xf>
    <xf numFmtId="0" fontId="27" fillId="0" borderId="0" xfId="0" applyFont="1"/>
    <xf numFmtId="0" fontId="0" fillId="0" borderId="0" xfId="0"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21" fillId="2" borderId="1" xfId="0" applyFont="1" applyFill="1" applyBorder="1" applyAlignment="1">
      <alignment horizontal="center" vertical="center"/>
    </xf>
    <xf numFmtId="0" fontId="5" fillId="0" borderId="0" xfId="0" applyFont="1" applyBorder="1" applyAlignment="1">
      <alignment vertical="center" wrapText="1"/>
    </xf>
    <xf numFmtId="0" fontId="7" fillId="6" borderId="0" xfId="0" applyFont="1" applyFill="1" applyBorder="1" applyAlignment="1">
      <alignment horizontal="right"/>
    </xf>
    <xf numFmtId="0" fontId="7" fillId="6" borderId="0" xfId="0" applyFont="1" applyFill="1" applyBorder="1" applyAlignment="1">
      <alignment horizontal="right" vertical="top"/>
    </xf>
    <xf numFmtId="0" fontId="0" fillId="6" borderId="0" xfId="0" applyFill="1" applyBorder="1" applyAlignment="1">
      <alignment horizontal="right"/>
    </xf>
    <xf numFmtId="0" fontId="0" fillId="6" borderId="0" xfId="0" applyFill="1" applyBorder="1" applyAlignment="1">
      <alignment horizontal="right" vertical="center"/>
    </xf>
    <xf numFmtId="0" fontId="8" fillId="6" borderId="0" xfId="0" applyFont="1" applyFill="1" applyBorder="1" applyAlignment="1">
      <alignment horizontal="left" vertical="top" wrapText="1"/>
    </xf>
    <xf numFmtId="0" fontId="7" fillId="6" borderId="0" xfId="0" applyFont="1" applyFill="1" applyBorder="1" applyAlignment="1">
      <alignment horizontal="left" vertical="center"/>
    </xf>
    <xf numFmtId="0" fontId="7" fillId="6" borderId="0" xfId="0" applyFont="1" applyFill="1" applyBorder="1" applyAlignment="1">
      <alignment horizontal="right" vertical="center"/>
    </xf>
    <xf numFmtId="0" fontId="0" fillId="6" borderId="0" xfId="0" applyFill="1" applyBorder="1"/>
    <xf numFmtId="0" fontId="23" fillId="6" borderId="0" xfId="0" applyFont="1" applyFill="1" applyBorder="1" applyAlignment="1">
      <alignment horizontal="right"/>
    </xf>
    <xf numFmtId="0" fontId="23" fillId="6" borderId="0" xfId="0" applyFont="1" applyFill="1" applyBorder="1" applyAlignment="1">
      <alignment horizontal="center"/>
    </xf>
    <xf numFmtId="0" fontId="0" fillId="6" borderId="0" xfId="0" applyFill="1" applyBorder="1" applyAlignment="1">
      <alignment vertical="center"/>
    </xf>
    <xf numFmtId="0" fontId="0" fillId="6" borderId="0" xfId="0" applyFill="1" applyBorder="1" applyAlignment="1">
      <alignment horizontal="right" vertical="top"/>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left" vertical="top" wrapText="1"/>
    </xf>
    <xf numFmtId="0" fontId="27" fillId="2" borderId="1" xfId="0" applyFont="1" applyFill="1" applyBorder="1" applyAlignment="1">
      <alignment horizontal="center"/>
    </xf>
    <xf numFmtId="0" fontId="0" fillId="7" borderId="0" xfId="0" applyFill="1"/>
    <xf numFmtId="0" fontId="0" fillId="7" borderId="0" xfId="0" applyFill="1" applyAlignment="1">
      <alignment horizontal="center" vertical="center"/>
    </xf>
    <xf numFmtId="0" fontId="0" fillId="7" borderId="0" xfId="0" applyFill="1" applyAlignment="1">
      <alignment horizontal="right"/>
    </xf>
    <xf numFmtId="0" fontId="8" fillId="7" borderId="0" xfId="0" applyFont="1" applyFill="1" applyAlignment="1">
      <alignment horizontal="center" vertical="center"/>
    </xf>
    <xf numFmtId="0" fontId="8" fillId="7" borderId="0" xfId="0" applyFont="1" applyFill="1" applyBorder="1" applyAlignment="1">
      <alignment horizontal="center" vertical="center"/>
    </xf>
    <xf numFmtId="0" fontId="0" fillId="7" borderId="0" xfId="0" applyFill="1" applyBorder="1" applyAlignment="1">
      <alignment horizontal="center"/>
    </xf>
    <xf numFmtId="0" fontId="8"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9" fontId="18" fillId="7" borderId="0" xfId="0" applyNumberFormat="1" applyFont="1" applyFill="1" applyAlignment="1">
      <alignment horizontal="center" vertical="center"/>
    </xf>
    <xf numFmtId="0" fontId="5" fillId="7" borderId="0" xfId="0" applyFont="1" applyFill="1" applyBorder="1" applyAlignment="1">
      <alignment vertical="center" wrapText="1"/>
    </xf>
    <xf numFmtId="0" fontId="0" fillId="7" borderId="0" xfId="0" applyFill="1" applyBorder="1" applyAlignment="1">
      <alignment horizontal="center" vertical="center"/>
    </xf>
    <xf numFmtId="0" fontId="0" fillId="7" borderId="0" xfId="0" applyFill="1" applyBorder="1" applyAlignment="1">
      <alignment horizontal="right" vertical="center"/>
    </xf>
    <xf numFmtId="0" fontId="21" fillId="7" borderId="0" xfId="0" applyFont="1" applyFill="1" applyBorder="1" applyAlignment="1">
      <alignment horizontal="center" vertical="center"/>
    </xf>
    <xf numFmtId="0" fontId="0" fillId="7" borderId="0" xfId="0" applyFill="1" applyBorder="1" applyAlignment="1">
      <alignment horizontal="right"/>
    </xf>
    <xf numFmtId="0" fontId="0" fillId="7" borderId="0" xfId="0" applyFill="1" applyBorder="1"/>
    <xf numFmtId="0" fontId="7" fillId="6" borderId="0" xfId="0" applyFont="1" applyFill="1" applyBorder="1" applyAlignment="1">
      <alignment horizontal="right" wrapText="1"/>
    </xf>
    <xf numFmtId="0" fontId="0" fillId="3" borderId="1" xfId="0" applyFill="1" applyBorder="1" applyAlignment="1" applyProtection="1">
      <alignment horizontal="center"/>
      <protection locked="0" hidden="1"/>
    </xf>
    <xf numFmtId="0" fontId="0" fillId="0" borderId="0" xfId="0" applyBorder="1" applyProtection="1">
      <protection locked="0" hidden="1"/>
    </xf>
    <xf numFmtId="0" fontId="0" fillId="0" borderId="0" xfId="0" applyBorder="1" applyAlignment="1" applyProtection="1">
      <alignment horizontal="center"/>
      <protection locked="0" hidden="1"/>
    </xf>
    <xf numFmtId="0" fontId="0" fillId="0" borderId="0" xfId="0" applyFill="1" applyBorder="1" applyAlignment="1" applyProtection="1">
      <alignment horizontal="center"/>
      <protection locked="0" hidden="1"/>
    </xf>
    <xf numFmtId="0" fontId="0" fillId="0" borderId="1" xfId="0" applyBorder="1" applyAlignment="1" applyProtection="1">
      <alignment horizontal="center"/>
      <protection locked="0" hidden="1"/>
    </xf>
    <xf numFmtId="0" fontId="0" fillId="2" borderId="1" xfId="0" applyFill="1" applyBorder="1" applyAlignment="1" applyProtection="1">
      <alignment horizontal="center"/>
      <protection locked="0" hidden="1"/>
    </xf>
    <xf numFmtId="0" fontId="10" fillId="0" borderId="0" xfId="0" applyFont="1" applyBorder="1" applyAlignment="1" applyProtection="1">
      <alignment horizontal="left" wrapText="1"/>
      <protection locked="0" hidden="1"/>
    </xf>
    <xf numFmtId="0" fontId="0" fillId="5" borderId="0" xfId="0" applyFill="1" applyBorder="1" applyAlignment="1" applyProtection="1">
      <alignment horizontal="center"/>
      <protection locked="0" hidden="1"/>
    </xf>
    <xf numFmtId="0" fontId="11" fillId="0" borderId="0" xfId="0" applyFont="1" applyBorder="1" applyAlignment="1" applyProtection="1">
      <alignment horizontal="right" vertical="center"/>
      <protection locked="0" hidden="1"/>
    </xf>
    <xf numFmtId="0" fontId="0" fillId="0" borderId="0" xfId="0" applyAlignment="1" applyProtection="1">
      <alignment horizontal="center"/>
      <protection locked="0" hidden="1"/>
    </xf>
    <xf numFmtId="0" fontId="0" fillId="0" borderId="0" xfId="0" applyProtection="1">
      <protection locked="0" hidden="1"/>
    </xf>
    <xf numFmtId="0" fontId="12" fillId="0" borderId="1" xfId="0" applyFont="1" applyBorder="1" applyAlignment="1" applyProtection="1">
      <alignment horizontal="center"/>
      <protection locked="0" hidden="1"/>
    </xf>
    <xf numFmtId="0" fontId="10" fillId="0" borderId="0" xfId="0" applyFont="1" applyAlignment="1" applyProtection="1">
      <alignment horizontal="right"/>
      <protection locked="0" hidden="1"/>
    </xf>
    <xf numFmtId="0" fontId="11" fillId="4" borderId="0" xfId="0" applyFont="1" applyFill="1" applyAlignment="1" applyProtection="1">
      <alignment horizontal="center" vertical="center"/>
      <protection locked="0" hidden="1"/>
    </xf>
    <xf numFmtId="0" fontId="23" fillId="0" borderId="0" xfId="0" applyFont="1" applyAlignment="1" applyProtection="1">
      <alignment horizontal="left"/>
      <protection locked="0" hidden="1"/>
    </xf>
    <xf numFmtId="0" fontId="0" fillId="7" borderId="0" xfId="0" applyFill="1" applyBorder="1" applyAlignment="1" applyProtection="1">
      <alignment horizontal="center"/>
      <protection locked="0" hidden="1"/>
    </xf>
    <xf numFmtId="0" fontId="0" fillId="7" borderId="0" xfId="0" applyFill="1" applyBorder="1" applyProtection="1">
      <protection locked="0" hidden="1"/>
    </xf>
    <xf numFmtId="0" fontId="0" fillId="7" borderId="0" xfId="0" applyFill="1" applyAlignment="1" applyProtection="1">
      <alignment horizontal="center"/>
      <protection locked="0" hidden="1"/>
    </xf>
    <xf numFmtId="0" fontId="0" fillId="7" borderId="0" xfId="0" applyFill="1" applyProtection="1">
      <protection locked="0" hidden="1"/>
    </xf>
    <xf numFmtId="0" fontId="14" fillId="4" borderId="0" xfId="0" applyFont="1" applyFill="1" applyAlignment="1" applyProtection="1">
      <alignment horizontal="right"/>
      <protection locked="0" hidden="1"/>
    </xf>
    <xf numFmtId="0" fontId="0" fillId="4" borderId="0" xfId="0" applyFill="1" applyAlignment="1" applyProtection="1">
      <alignment horizontal="center"/>
      <protection locked="0" hidden="1"/>
    </xf>
    <xf numFmtId="0" fontId="0" fillId="0" borderId="0" xfId="0" applyFill="1" applyAlignment="1" applyProtection="1">
      <alignment horizontal="center"/>
      <protection locked="0" hidden="1"/>
    </xf>
    <xf numFmtId="0" fontId="0" fillId="4" borderId="1" xfId="0" applyFill="1" applyBorder="1" applyAlignment="1" applyProtection="1">
      <alignment horizontal="center"/>
      <protection locked="0" hidden="1"/>
    </xf>
    <xf numFmtId="0" fontId="0" fillId="0" borderId="1" xfId="0" applyBorder="1" applyProtection="1">
      <protection locked="0" hidden="1"/>
    </xf>
    <xf numFmtId="0" fontId="12" fillId="2" borderId="1" xfId="0" applyFont="1" applyFill="1" applyBorder="1" applyAlignment="1" applyProtection="1">
      <alignment horizontal="center"/>
      <protection locked="0" hidden="1"/>
    </xf>
    <xf numFmtId="0" fontId="0" fillId="7" borderId="0" xfId="0" applyFill="1" applyBorder="1" applyProtection="1">
      <protection locked="0"/>
    </xf>
    <xf numFmtId="0" fontId="0" fillId="4" borderId="0" xfId="0" applyFill="1" applyProtection="1">
      <protection locked="0"/>
    </xf>
    <xf numFmtId="0" fontId="0" fillId="7" borderId="0" xfId="0" applyFill="1" applyAlignment="1" applyProtection="1">
      <alignment horizontal="right"/>
      <protection locked="0"/>
    </xf>
    <xf numFmtId="0" fontId="0" fillId="7" borderId="0" xfId="0" applyFill="1" applyProtection="1">
      <protection locked="0"/>
    </xf>
    <xf numFmtId="0" fontId="0" fillId="0" borderId="0" xfId="0" applyProtection="1">
      <protection locked="0"/>
    </xf>
    <xf numFmtId="0" fontId="13" fillId="0" borderId="0" xfId="0" applyFont="1" applyAlignment="1">
      <alignment horizontal="center"/>
    </xf>
    <xf numFmtId="0" fontId="11" fillId="0" borderId="0" xfId="0" applyFont="1" applyAlignment="1">
      <alignment horizontal="right" vertical="center"/>
    </xf>
    <xf numFmtId="0" fontId="0" fillId="6" borderId="0" xfId="0" applyFill="1" applyBorder="1" applyAlignment="1">
      <alignment horizontal="left" vertical="top" wrapText="1"/>
    </xf>
    <xf numFmtId="0" fontId="0" fillId="0" borderId="3" xfId="0" applyBorder="1" applyAlignment="1" applyProtection="1">
      <alignment horizontal="center"/>
      <protection locked="0" hidden="1"/>
    </xf>
    <xf numFmtId="0" fontId="0" fillId="0" borderId="5" xfId="0" applyBorder="1" applyAlignment="1" applyProtection="1">
      <alignment horizontal="center"/>
      <protection locked="0" hidden="1"/>
    </xf>
    <xf numFmtId="0" fontId="7" fillId="4" borderId="1" xfId="0" applyFont="1" applyFill="1" applyBorder="1" applyAlignment="1" applyProtection="1">
      <alignment horizontal="center"/>
      <protection locked="0" hidden="1"/>
    </xf>
    <xf numFmtId="0" fontId="0" fillId="0" borderId="9"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2" borderId="0" xfId="0" applyFill="1" applyBorder="1" applyAlignment="1">
      <alignment horizontal="center" vertical="center"/>
    </xf>
    <xf numFmtId="0" fontId="0" fillId="2" borderId="0" xfId="0" applyFill="1" applyBorder="1" applyAlignment="1" applyProtection="1">
      <alignment horizontal="center"/>
      <protection locked="0" hidden="1"/>
    </xf>
    <xf numFmtId="0" fontId="12" fillId="0" borderId="0" xfId="0" applyFont="1" applyBorder="1" applyAlignment="1" applyProtection="1">
      <alignment horizontal="center"/>
      <protection locked="0" hidden="1"/>
    </xf>
    <xf numFmtId="0" fontId="32" fillId="6" borderId="0" xfId="0" applyFont="1" applyFill="1" applyBorder="1" applyAlignment="1">
      <alignment horizontal="right"/>
    </xf>
    <xf numFmtId="0" fontId="33" fillId="6" borderId="0" xfId="0" applyFont="1" applyFill="1" applyBorder="1" applyAlignment="1">
      <alignment horizontal="right"/>
    </xf>
    <xf numFmtId="0" fontId="33" fillId="6" borderId="0" xfId="0" applyFont="1" applyFill="1" applyBorder="1" applyAlignment="1">
      <alignment horizontal="right" vertical="center"/>
    </xf>
    <xf numFmtId="0" fontId="33" fillId="6" borderId="0" xfId="0" applyFont="1" applyFill="1" applyBorder="1" applyAlignment="1">
      <alignment vertical="center"/>
    </xf>
    <xf numFmtId="0" fontId="35" fillId="6" borderId="0" xfId="0" applyFont="1" applyFill="1" applyBorder="1" applyAlignment="1">
      <alignment horizontal="right" vertical="center"/>
    </xf>
    <xf numFmtId="0" fontId="0" fillId="5" borderId="0" xfId="0" applyFill="1" applyAlignment="1" applyProtection="1">
      <alignment horizontal="center"/>
      <protection locked="0" hidden="1"/>
    </xf>
    <xf numFmtId="0" fontId="35" fillId="6" borderId="0" xfId="0" applyFont="1" applyFill="1" applyBorder="1" applyAlignment="1">
      <alignment vertical="center"/>
    </xf>
    <xf numFmtId="0" fontId="0" fillId="5" borderId="0" xfId="0" applyFill="1" applyAlignment="1" applyProtection="1">
      <alignment horizontal="left"/>
      <protection locked="0" hidden="1"/>
    </xf>
    <xf numFmtId="0" fontId="27" fillId="2" borderId="1" xfId="0" applyFont="1" applyFill="1" applyBorder="1" applyAlignment="1" applyProtection="1">
      <alignment horizontal="center"/>
      <protection locked="0" hidden="1"/>
    </xf>
    <xf numFmtId="0" fontId="27" fillId="0" borderId="0" xfId="0" applyFont="1" applyAlignment="1"/>
    <xf numFmtId="0" fontId="27" fillId="0" borderId="0" xfId="0" applyFont="1" applyBorder="1" applyAlignment="1"/>
    <xf numFmtId="0" fontId="27" fillId="0" borderId="0" xfId="0" applyFont="1" applyBorder="1" applyAlignment="1" applyProtection="1">
      <protection locked="0" hidden="1"/>
    </xf>
    <xf numFmtId="0" fontId="27" fillId="0" borderId="1" xfId="0" applyFont="1" applyBorder="1" applyAlignment="1" applyProtection="1">
      <protection locked="0" hidden="1"/>
    </xf>
    <xf numFmtId="0" fontId="36" fillId="5" borderId="0" xfId="0" applyFont="1" applyFill="1" applyBorder="1" applyAlignment="1" applyProtection="1">
      <protection locked="0" hidden="1"/>
    </xf>
    <xf numFmtId="0" fontId="27" fillId="0" borderId="0" xfId="0" applyFont="1" applyAlignment="1" applyProtection="1">
      <protection locked="0" hidden="1"/>
    </xf>
    <xf numFmtId="0" fontId="37" fillId="0" borderId="0" xfId="0" applyFont="1" applyAlignment="1" applyProtection="1">
      <alignment vertical="center"/>
      <protection locked="0" hidden="1"/>
    </xf>
    <xf numFmtId="165" fontId="37" fillId="0" borderId="0" xfId="0" applyNumberFormat="1" applyFont="1" applyBorder="1" applyAlignment="1" applyProtection="1">
      <protection locked="0" hidden="1"/>
    </xf>
    <xf numFmtId="0" fontId="27" fillId="2" borderId="1" xfId="0" applyFont="1" applyFill="1" applyBorder="1" applyAlignment="1" applyProtection="1">
      <protection locked="0" hidden="1"/>
    </xf>
    <xf numFmtId="0" fontId="27" fillId="2" borderId="0" xfId="0" applyFont="1" applyFill="1" applyBorder="1" applyAlignment="1" applyProtection="1">
      <protection locked="0" hidden="1"/>
    </xf>
    <xf numFmtId="0" fontId="37" fillId="5" borderId="0" xfId="0" applyFont="1" applyFill="1" applyAlignment="1" applyProtection="1">
      <alignment vertical="center"/>
      <protection locked="0" hidden="1"/>
    </xf>
    <xf numFmtId="0" fontId="37" fillId="0" borderId="0" xfId="0" applyFont="1" applyBorder="1" applyAlignment="1" applyProtection="1">
      <protection locked="0" hidden="1"/>
    </xf>
    <xf numFmtId="0" fontId="27" fillId="7" borderId="0" xfId="0" applyFont="1" applyFill="1" applyBorder="1" applyAlignment="1" applyProtection="1">
      <protection locked="0" hidden="1"/>
    </xf>
    <xf numFmtId="164" fontId="37" fillId="4" borderId="0" xfId="0" applyNumberFormat="1" applyFont="1" applyFill="1" applyAlignment="1" applyProtection="1">
      <protection locked="0" hidden="1"/>
    </xf>
    <xf numFmtId="0" fontId="27" fillId="4" borderId="1" xfId="0" applyFont="1" applyFill="1" applyBorder="1" applyAlignment="1" applyProtection="1">
      <protection locked="0" hidden="1"/>
    </xf>
    <xf numFmtId="0" fontId="38" fillId="4" borderId="1" xfId="0" applyFont="1" applyFill="1" applyBorder="1" applyAlignment="1" applyProtection="1">
      <protection locked="0" hidden="1"/>
    </xf>
    <xf numFmtId="0" fontId="27" fillId="0" borderId="1" xfId="0" applyFont="1" applyBorder="1" applyAlignment="1"/>
    <xf numFmtId="0" fontId="27" fillId="0" borderId="0" xfId="0" applyFont="1" applyBorder="1" applyAlignment="1">
      <alignment vertical="center"/>
    </xf>
    <xf numFmtId="0" fontId="39" fillId="2" borderId="0" xfId="0" applyFont="1" applyFill="1" applyBorder="1" applyAlignment="1">
      <alignment horizontal="center" vertical="center"/>
    </xf>
    <xf numFmtId="0" fontId="39" fillId="6" borderId="0" xfId="0" applyFont="1" applyFill="1" applyBorder="1" applyAlignment="1">
      <alignment horizontal="right" vertical="top"/>
    </xf>
    <xf numFmtId="0" fontId="39" fillId="6" borderId="0" xfId="0" applyFont="1" applyFill="1" applyBorder="1" applyAlignment="1">
      <alignment horizontal="left" vertical="top"/>
    </xf>
    <xf numFmtId="0" fontId="41" fillId="7" borderId="0" xfId="0" applyFont="1" applyFill="1" applyBorder="1" applyAlignment="1">
      <alignment horizontal="left" vertical="center" wrapText="1"/>
    </xf>
    <xf numFmtId="0" fontId="39" fillId="3" borderId="0" xfId="0" applyFont="1" applyFill="1" applyBorder="1" applyAlignment="1" applyProtection="1">
      <alignment horizontal="center"/>
      <protection locked="0" hidden="1"/>
    </xf>
    <xf numFmtId="0" fontId="39" fillId="3" borderId="0" xfId="0" applyFont="1" applyFill="1" applyBorder="1" applyAlignment="1">
      <alignment horizontal="center"/>
    </xf>
    <xf numFmtId="0" fontId="39" fillId="0" borderId="0" xfId="0" applyFont="1" applyBorder="1" applyProtection="1">
      <protection locked="0" hidden="1"/>
    </xf>
    <xf numFmtId="0" fontId="39" fillId="0" borderId="0" xfId="0" applyFont="1" applyBorder="1" applyAlignment="1" applyProtection="1">
      <alignment horizontal="center"/>
      <protection locked="0" hidden="1"/>
    </xf>
    <xf numFmtId="0" fontId="39" fillId="0" borderId="0" xfId="0" applyFont="1" applyProtection="1">
      <protection locked="0" hidden="1"/>
    </xf>
    <xf numFmtId="0" fontId="39" fillId="0" borderId="0" xfId="0" applyFont="1"/>
    <xf numFmtId="0" fontId="40" fillId="6" borderId="0" xfId="0" applyFont="1" applyFill="1" applyBorder="1" applyAlignment="1">
      <alignment horizontal="right" vertical="top"/>
    </xf>
    <xf numFmtId="0" fontId="39" fillId="6" borderId="0" xfId="0" applyFont="1" applyFill="1" applyBorder="1" applyAlignment="1">
      <alignment horizontal="right"/>
    </xf>
    <xf numFmtId="0" fontId="27" fillId="0" borderId="2" xfId="0" applyFont="1" applyBorder="1" applyAlignment="1" applyProtection="1">
      <alignment horizontal="center"/>
      <protection locked="0" hidden="1"/>
    </xf>
    <xf numFmtId="0" fontId="27" fillId="0" borderId="4" xfId="0" applyFont="1" applyBorder="1" applyAlignment="1" applyProtection="1">
      <alignment horizontal="center"/>
      <protection locked="0" hidden="1"/>
    </xf>
    <xf numFmtId="0" fontId="27" fillId="0" borderId="0" xfId="0" applyFont="1" applyProtection="1">
      <protection locked="0" hidden="1"/>
    </xf>
    <xf numFmtId="0" fontId="38" fillId="0" borderId="0" xfId="0" applyFont="1" applyAlignment="1" applyProtection="1">
      <alignment horizontal="left"/>
      <protection locked="0" hidden="1"/>
    </xf>
    <xf numFmtId="0" fontId="27" fillId="0" borderId="1" xfId="0" applyFont="1" applyBorder="1" applyProtection="1">
      <protection locked="0" hidden="1"/>
    </xf>
    <xf numFmtId="0" fontId="27" fillId="0" borderId="1" xfId="0" applyFont="1" applyFill="1" applyBorder="1" applyAlignment="1">
      <alignment horizontal="center"/>
    </xf>
    <xf numFmtId="0" fontId="38" fillId="0" borderId="1" xfId="0" applyFont="1" applyFill="1" applyBorder="1" applyAlignment="1">
      <alignment horizontal="center"/>
    </xf>
    <xf numFmtId="0" fontId="29" fillId="0" borderId="0" xfId="0" applyFont="1" applyProtection="1">
      <protection locked="0" hidden="1"/>
    </xf>
    <xf numFmtId="0" fontId="39" fillId="2" borderId="0" xfId="0" applyFont="1" applyFill="1" applyBorder="1" applyAlignment="1" applyProtection="1">
      <alignment horizontal="center"/>
      <protection locked="0" hidden="1"/>
    </xf>
    <xf numFmtId="0" fontId="33" fillId="6" borderId="0" xfId="0" applyFont="1" applyFill="1" applyBorder="1" applyAlignment="1">
      <alignment horizontal="right" vertical="top"/>
    </xf>
    <xf numFmtId="0" fontId="29" fillId="0" borderId="0" xfId="0" applyFont="1"/>
    <xf numFmtId="0" fontId="27" fillId="0" borderId="0" xfId="0" applyFont="1" applyFill="1" applyBorder="1" applyAlignment="1" applyProtection="1">
      <protection locked="0" hidden="1"/>
    </xf>
    <xf numFmtId="0" fontId="21" fillId="6" borderId="0" xfId="0" applyFont="1" applyFill="1" applyBorder="1" applyAlignment="1">
      <alignment horizontal="right" vertical="top"/>
    </xf>
    <xf numFmtId="0" fontId="21" fillId="6" borderId="0" xfId="0" applyFont="1" applyFill="1" applyBorder="1" applyAlignment="1">
      <alignment horizontal="left" vertical="top"/>
    </xf>
    <xf numFmtId="0" fontId="0" fillId="0" borderId="0" xfId="0" applyFill="1"/>
    <xf numFmtId="0" fontId="0" fillId="0" borderId="0" xfId="0" applyFill="1" applyAlignment="1">
      <alignment horizontal="center" vertical="center"/>
    </xf>
    <xf numFmtId="0" fontId="0" fillId="0" borderId="0" xfId="0" applyFill="1" applyAlignment="1">
      <alignment horizontal="right"/>
    </xf>
    <xf numFmtId="0" fontId="0" fillId="0" borderId="0" xfId="0" applyFill="1" applyAlignment="1">
      <alignment horizontal="center"/>
    </xf>
    <xf numFmtId="0" fontId="27" fillId="0" borderId="0" xfId="0" applyFont="1" applyFill="1" applyAlignment="1"/>
    <xf numFmtId="0" fontId="8" fillId="0" borderId="0" xfId="0" applyFont="1" applyFill="1" applyAlignment="1">
      <alignment horizontal="center" vertical="center"/>
    </xf>
    <xf numFmtId="0" fontId="38" fillId="0" borderId="0" xfId="0" applyFont="1" applyFill="1" applyAlignment="1"/>
    <xf numFmtId="0" fontId="27" fillId="5" borderId="0" xfId="0" applyFont="1" applyFill="1" applyProtection="1">
      <protection locked="0" hidden="1"/>
    </xf>
    <xf numFmtId="0" fontId="27" fillId="5" borderId="0" xfId="0" applyFont="1" applyFill="1" applyAlignment="1" applyProtection="1">
      <alignment vertical="center"/>
      <protection locked="0" hidden="1"/>
    </xf>
    <xf numFmtId="0" fontId="0" fillId="0" borderId="0" xfId="0" applyAlignment="1" applyProtection="1">
      <alignment horizontal="left"/>
      <protection locked="0" hidden="1"/>
    </xf>
    <xf numFmtId="0" fontId="21" fillId="7" borderId="0" xfId="0" applyFont="1" applyFill="1" applyProtection="1">
      <protection locked="0" hidden="1"/>
    </xf>
    <xf numFmtId="0" fontId="20" fillId="0" borderId="0" xfId="0" applyFont="1" applyBorder="1" applyProtection="1">
      <protection locked="0" hidden="1"/>
    </xf>
    <xf numFmtId="0" fontId="20" fillId="0" borderId="0" xfId="0" applyFont="1" applyProtection="1">
      <protection locked="0" hidden="1"/>
    </xf>
    <xf numFmtId="0" fontId="0" fillId="8" borderId="1" xfId="0" applyFill="1" applyBorder="1" applyAlignment="1">
      <alignment horizontal="center"/>
    </xf>
    <xf numFmtId="0" fontId="0" fillId="3" borderId="10" xfId="0" applyFill="1" applyBorder="1" applyAlignment="1" applyProtection="1">
      <alignment horizontal="center"/>
      <protection locked="0" hidden="1"/>
    </xf>
    <xf numFmtId="0" fontId="9" fillId="0" borderId="0" xfId="0" applyFont="1" applyFill="1" applyAlignment="1">
      <alignment horizontal="left" vertical="center"/>
    </xf>
    <xf numFmtId="0" fontId="0" fillId="3" borderId="0" xfId="0" applyFill="1" applyBorder="1" applyAlignment="1" applyProtection="1">
      <alignment horizontal="center"/>
      <protection locked="0" hidden="1"/>
    </xf>
    <xf numFmtId="0" fontId="0" fillId="0" borderId="0" xfId="0" applyAlignment="1">
      <alignment horizontal="left"/>
    </xf>
    <xf numFmtId="0" fontId="27" fillId="5" borderId="0" xfId="0" applyFont="1" applyFill="1" applyAlignment="1"/>
    <xf numFmtId="0" fontId="10" fillId="0" borderId="0" xfId="0" applyFont="1" applyBorder="1" applyAlignment="1">
      <alignment horizontal="center" vertical="center" textRotation="90"/>
    </xf>
    <xf numFmtId="0" fontId="0" fillId="4" borderId="0" xfId="0" applyFill="1" applyAlignment="1" applyProtection="1">
      <alignment horizontal="center"/>
      <protection locked="0"/>
    </xf>
    <xf numFmtId="0" fontId="0" fillId="7" borderId="0" xfId="0" applyFill="1" applyAlignment="1" applyProtection="1">
      <alignment horizontal="center"/>
      <protection locked="0"/>
    </xf>
    <xf numFmtId="0" fontId="7" fillId="7" borderId="0" xfId="0" applyFont="1" applyFill="1" applyAlignment="1">
      <alignment horizontal="center" vertical="top" wrapText="1"/>
    </xf>
    <xf numFmtId="0" fontId="7" fillId="7" borderId="0" xfId="0" applyFont="1" applyFill="1" applyAlignment="1">
      <alignment horizontal="center" vertical="top"/>
    </xf>
    <xf numFmtId="0" fontId="22"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23" fillId="6" borderId="0" xfId="0" applyFont="1" applyFill="1" applyBorder="1" applyAlignment="1">
      <alignment horizontal="left" wrapText="1"/>
    </xf>
    <xf numFmtId="9" fontId="17" fillId="6" borderId="0" xfId="1" applyFont="1" applyFill="1" applyBorder="1" applyAlignment="1">
      <alignment horizontal="left" vertical="top" wrapText="1"/>
    </xf>
    <xf numFmtId="0" fontId="19" fillId="6" borderId="0" xfId="0" applyFont="1" applyFill="1" applyAlignment="1" applyProtection="1">
      <alignment horizontal="right" vertical="center"/>
      <protection locked="0"/>
    </xf>
    <xf numFmtId="0" fontId="19" fillId="6" borderId="0" xfId="0" applyFont="1" applyFill="1" applyAlignment="1" applyProtection="1">
      <alignment horizontal="left" vertical="center"/>
      <protection locked="0"/>
    </xf>
    <xf numFmtId="0" fontId="8" fillId="6" borderId="0" xfId="0" applyFont="1" applyFill="1" applyBorder="1" applyAlignment="1">
      <alignment horizontal="left" vertical="top" wrapText="1"/>
    </xf>
    <xf numFmtId="0" fontId="0" fillId="6" borderId="0" xfId="0" applyFill="1" applyBorder="1" applyAlignment="1">
      <alignment horizontal="left" vertical="center" wrapText="1"/>
    </xf>
    <xf numFmtId="0" fontId="21" fillId="6" borderId="0" xfId="0" applyFont="1" applyFill="1" applyBorder="1" applyAlignment="1">
      <alignment horizontal="left" vertical="center" wrapText="1"/>
    </xf>
    <xf numFmtId="0" fontId="7" fillId="6" borderId="0" xfId="0" applyFont="1" applyFill="1" applyBorder="1" applyAlignment="1">
      <alignment horizontal="left"/>
    </xf>
    <xf numFmtId="0" fontId="8" fillId="6" borderId="0" xfId="0" applyFont="1" applyFill="1" applyBorder="1" applyAlignment="1">
      <alignment horizontal="left" vertical="center"/>
    </xf>
    <xf numFmtId="0" fontId="20" fillId="6" borderId="0" xfId="0" applyFont="1" applyFill="1" applyBorder="1" applyAlignment="1">
      <alignment horizontal="left"/>
    </xf>
    <xf numFmtId="0" fontId="4" fillId="6" borderId="0" xfId="0" applyFont="1" applyFill="1" applyBorder="1" applyAlignment="1">
      <alignment horizontal="left" vertical="top" wrapText="1"/>
    </xf>
    <xf numFmtId="0" fontId="7" fillId="6" borderId="0" xfId="0" applyFont="1" applyFill="1" applyBorder="1" applyAlignment="1">
      <alignment horizontal="left" vertical="top" wrapText="1"/>
    </xf>
    <xf numFmtId="0" fontId="4" fillId="6" borderId="0" xfId="0" applyFont="1" applyFill="1" applyBorder="1" applyAlignment="1">
      <alignment horizontal="left" vertical="top"/>
    </xf>
    <xf numFmtId="0" fontId="6" fillId="6" borderId="0" xfId="0" applyFont="1" applyFill="1" applyBorder="1" applyAlignment="1">
      <alignment horizontal="left" vertical="top"/>
    </xf>
    <xf numFmtId="0" fontId="0" fillId="6" borderId="0" xfId="0" applyFill="1" applyBorder="1" applyAlignment="1">
      <alignment horizontal="left" vertical="top"/>
    </xf>
    <xf numFmtId="0" fontId="7" fillId="6" borderId="0" xfId="0" applyFont="1" applyFill="1" applyBorder="1" applyAlignment="1">
      <alignment horizontal="left" wrapText="1"/>
    </xf>
    <xf numFmtId="0" fontId="20" fillId="6" borderId="0" xfId="0" applyFont="1" applyFill="1" applyBorder="1" applyAlignment="1">
      <alignment wrapText="1"/>
    </xf>
    <xf numFmtId="0" fontId="7" fillId="7" borderId="4" xfId="0" applyFont="1" applyFill="1" applyBorder="1" applyAlignment="1" applyProtection="1">
      <alignment horizontal="right" vertical="center"/>
      <protection locked="0"/>
    </xf>
    <xf numFmtId="0" fontId="7" fillId="7" borderId="6" xfId="0" applyFont="1" applyFill="1" applyBorder="1" applyAlignment="1" applyProtection="1">
      <alignment horizontal="right" vertical="center"/>
      <protection locked="0"/>
    </xf>
    <xf numFmtId="0" fontId="31" fillId="4" borderId="16" xfId="0" applyFont="1" applyFill="1" applyBorder="1" applyAlignment="1" applyProtection="1">
      <alignment horizontal="left" vertical="center"/>
      <protection locked="0"/>
    </xf>
    <xf numFmtId="0" fontId="31" fillId="4" borderId="17" xfId="0" applyFont="1" applyFill="1" applyBorder="1" applyAlignment="1" applyProtection="1">
      <alignment horizontal="left" vertical="center"/>
      <protection locked="0"/>
    </xf>
    <xf numFmtId="0" fontId="31" fillId="4" borderId="18" xfId="0" applyFont="1" applyFill="1" applyBorder="1" applyAlignment="1" applyProtection="1">
      <alignment horizontal="left" vertical="center"/>
      <protection locked="0"/>
    </xf>
    <xf numFmtId="0" fontId="7" fillId="6" borderId="0" xfId="0" applyFont="1" applyFill="1" applyBorder="1" applyAlignment="1">
      <alignment horizontal="left" vertical="top"/>
    </xf>
    <xf numFmtId="0" fontId="20" fillId="6" borderId="0" xfId="0" applyFont="1" applyFill="1" applyBorder="1" applyAlignment="1">
      <alignment horizontal="left" vertical="top" wrapText="1"/>
    </xf>
    <xf numFmtId="0" fontId="15" fillId="0" borderId="0" xfId="0" applyFont="1" applyFill="1" applyAlignment="1">
      <alignment horizontal="center" vertical="center"/>
    </xf>
    <xf numFmtId="0" fontId="7" fillId="7" borderId="2" xfId="0" applyFont="1" applyFill="1" applyBorder="1" applyAlignment="1" applyProtection="1">
      <alignment horizontal="right" vertical="center"/>
      <protection locked="0"/>
    </xf>
    <xf numFmtId="0" fontId="7" fillId="7" borderId="8" xfId="0" applyFont="1" applyFill="1" applyBorder="1" applyAlignment="1" applyProtection="1">
      <alignment horizontal="right" vertical="center"/>
      <protection locked="0"/>
    </xf>
    <xf numFmtId="0" fontId="31" fillId="4" borderId="13" xfId="0" applyFont="1" applyFill="1" applyBorder="1" applyAlignment="1" applyProtection="1">
      <alignment horizontal="left" vertical="center"/>
      <protection locked="0"/>
    </xf>
    <xf numFmtId="0" fontId="31" fillId="4" borderId="1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8" fillId="0" borderId="0" xfId="0" applyFont="1" applyFill="1" applyAlignment="1" applyProtection="1">
      <alignment horizontal="center"/>
      <protection locked="0"/>
    </xf>
    <xf numFmtId="0" fontId="7" fillId="7" borderId="19" xfId="0" applyFont="1" applyFill="1" applyBorder="1" applyAlignment="1" applyProtection="1">
      <alignment horizontal="right" vertical="center"/>
      <protection locked="0"/>
    </xf>
    <xf numFmtId="0" fontId="7" fillId="7" borderId="0" xfId="0" applyFont="1" applyFill="1" applyBorder="1" applyAlignment="1" applyProtection="1">
      <alignment horizontal="right" vertical="center"/>
      <protection locked="0"/>
    </xf>
    <xf numFmtId="0" fontId="31" fillId="4" borderId="11" xfId="0" applyFont="1" applyFill="1" applyBorder="1" applyAlignment="1" applyProtection="1">
      <alignment horizontal="left" vertical="center"/>
      <protection locked="0"/>
    </xf>
    <xf numFmtId="0" fontId="31" fillId="4" borderId="12" xfId="0" applyFont="1" applyFill="1" applyBorder="1" applyAlignment="1" applyProtection="1">
      <alignment horizontal="left" vertical="center"/>
      <protection locked="0"/>
    </xf>
    <xf numFmtId="0" fontId="31" fillId="4" borderId="20" xfId="0" applyFont="1" applyFill="1" applyBorder="1" applyAlignment="1" applyProtection="1">
      <alignment horizontal="left" vertical="center"/>
      <protection locked="0"/>
    </xf>
    <xf numFmtId="0" fontId="27" fillId="0" borderId="0" xfId="0" applyFont="1" applyAlignment="1" applyProtection="1">
      <alignment horizontal="left" wrapText="1"/>
      <protection locked="0" hidden="1"/>
    </xf>
    <xf numFmtId="0" fontId="25" fillId="7" borderId="0" xfId="0" applyFont="1" applyFill="1" applyBorder="1" applyAlignment="1">
      <alignment horizontal="left" vertical="center" wrapText="1"/>
    </xf>
    <xf numFmtId="0" fontId="25" fillId="7" borderId="0" xfId="0" applyFont="1" applyFill="1" applyBorder="1" applyAlignment="1">
      <alignment horizontal="center" vertical="center" wrapText="1"/>
    </xf>
    <xf numFmtId="0" fontId="11" fillId="5" borderId="0" xfId="0" applyFont="1" applyFill="1" applyAlignment="1" applyProtection="1">
      <alignment horizontal="center" vertical="center" wrapText="1"/>
      <protection locked="0" hidden="1"/>
    </xf>
    <xf numFmtId="0" fontId="2" fillId="6" borderId="0" xfId="0" applyFont="1" applyFill="1" applyBorder="1" applyAlignment="1">
      <alignment horizontal="left" vertical="top"/>
    </xf>
    <xf numFmtId="0" fontId="42" fillId="6"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30" fillId="6" borderId="0" xfId="0" applyFont="1" applyFill="1" applyBorder="1" applyAlignment="1">
      <alignment horizontal="left" vertical="top" wrapText="1"/>
    </xf>
    <xf numFmtId="0" fontId="15" fillId="7" borderId="0" xfId="0" applyFont="1" applyFill="1" applyAlignment="1">
      <alignment horizontal="center" vertical="center"/>
    </xf>
    <xf numFmtId="0" fontId="8" fillId="7" borderId="0" xfId="0" applyFont="1" applyFill="1" applyAlignment="1" applyProtection="1">
      <alignment horizontal="center"/>
      <protection locked="0"/>
    </xf>
    <xf numFmtId="49" fontId="31" fillId="4" borderId="16" xfId="0" applyNumberFormat="1" applyFont="1" applyFill="1" applyBorder="1" applyAlignment="1" applyProtection="1">
      <alignment horizontal="left" vertical="center"/>
      <protection locked="0"/>
    </xf>
    <xf numFmtId="49" fontId="31" fillId="4" borderId="17" xfId="0" applyNumberFormat="1" applyFont="1" applyFill="1" applyBorder="1" applyAlignment="1" applyProtection="1">
      <alignment horizontal="left" vertical="center"/>
      <protection locked="0"/>
    </xf>
    <xf numFmtId="49" fontId="31" fillId="4" borderId="18" xfId="0" applyNumberFormat="1" applyFont="1" applyFill="1" applyBorder="1" applyAlignment="1" applyProtection="1">
      <alignment horizontal="left" vertical="center"/>
      <protection locked="0"/>
    </xf>
    <xf numFmtId="49" fontId="31" fillId="4" borderId="13" xfId="0" applyNumberFormat="1" applyFont="1" applyFill="1" applyBorder="1" applyAlignment="1" applyProtection="1">
      <alignment horizontal="left" vertical="center"/>
      <protection locked="0"/>
    </xf>
    <xf numFmtId="49" fontId="31" fillId="4" borderId="14" xfId="0" applyNumberFormat="1" applyFont="1" applyFill="1" applyBorder="1" applyAlignment="1" applyProtection="1">
      <alignment horizontal="left" vertical="center"/>
      <protection locked="0"/>
    </xf>
    <xf numFmtId="49" fontId="31" fillId="4" borderId="15" xfId="0" applyNumberFormat="1" applyFont="1" applyFill="1" applyBorder="1" applyAlignment="1" applyProtection="1">
      <alignment horizontal="left" vertical="center"/>
      <protection locked="0"/>
    </xf>
    <xf numFmtId="49" fontId="31" fillId="4" borderId="11" xfId="0" applyNumberFormat="1" applyFont="1" applyFill="1" applyBorder="1" applyAlignment="1" applyProtection="1">
      <alignment horizontal="left" vertical="center"/>
      <protection locked="0"/>
    </xf>
    <xf numFmtId="49" fontId="31" fillId="4" borderId="12" xfId="0" applyNumberFormat="1" applyFont="1" applyFill="1" applyBorder="1" applyAlignment="1" applyProtection="1">
      <alignment horizontal="left" vertical="center"/>
      <protection locked="0"/>
    </xf>
    <xf numFmtId="49" fontId="31" fillId="4" borderId="20" xfId="0" applyNumberFormat="1" applyFont="1" applyFill="1" applyBorder="1" applyAlignment="1" applyProtection="1">
      <alignment horizontal="left" vertical="center"/>
      <protection locked="0"/>
    </xf>
    <xf numFmtId="0" fontId="22" fillId="6" borderId="0" xfId="0" applyFont="1" applyFill="1" applyBorder="1" applyAlignment="1">
      <alignment horizontal="left" vertical="center" wrapText="1"/>
    </xf>
    <xf numFmtId="0" fontId="32" fillId="6" borderId="0" xfId="0" applyFont="1" applyFill="1" applyBorder="1" applyAlignment="1">
      <alignment horizontal="left" wrapText="1"/>
    </xf>
    <xf numFmtId="0" fontId="34" fillId="6" borderId="0" xfId="0" applyFont="1" applyFill="1" applyBorder="1" applyAlignment="1">
      <alignment horizontal="left" vertical="center"/>
    </xf>
    <xf numFmtId="0" fontId="33" fillId="6" borderId="0" xfId="0" applyFont="1" applyFill="1" applyBorder="1" applyAlignment="1">
      <alignment horizontal="left" vertical="center" wrapText="1"/>
    </xf>
    <xf numFmtId="0" fontId="10" fillId="6" borderId="0" xfId="0" applyFont="1" applyFill="1" applyAlignment="1">
      <alignment horizontal="left" vertical="center"/>
    </xf>
    <xf numFmtId="0" fontId="10" fillId="6" borderId="0" xfId="0" applyFont="1" applyFill="1" applyAlignment="1">
      <alignment horizontal="right" vertical="center"/>
    </xf>
  </cellXfs>
  <cellStyles count="2">
    <cellStyle name="Normální" xfId="0" builtinId="0"/>
    <cellStyle name="Procenta" xfId="1" builtin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P$31" lockText="1" noThreeD="1"/>
</file>

<file path=xl/ctrlProps/ctrlProp10.xml><?xml version="1.0" encoding="utf-8"?>
<formControlPr xmlns="http://schemas.microsoft.com/office/spreadsheetml/2009/9/main" objectType="CheckBox" fmlaLink="$P$16" lockText="1" noThreeD="1"/>
</file>

<file path=xl/ctrlProps/ctrlProp11.xml><?xml version="1.0" encoding="utf-8"?>
<formControlPr xmlns="http://schemas.microsoft.com/office/spreadsheetml/2009/9/main" objectType="CheckBox" fmlaLink="$P$32" lockText="1" noThreeD="1"/>
</file>

<file path=xl/ctrlProps/ctrlProp12.xml><?xml version="1.0" encoding="utf-8"?>
<formControlPr xmlns="http://schemas.microsoft.com/office/spreadsheetml/2009/9/main" objectType="CheckBox" fmlaLink="$P$33" lockText="1" noThreeD="1"/>
</file>

<file path=xl/ctrlProps/ctrlProp13.xml><?xml version="1.0" encoding="utf-8"?>
<formControlPr xmlns="http://schemas.microsoft.com/office/spreadsheetml/2009/9/main" objectType="CheckBox" fmlaLink="$P$34" lockText="1" noThreeD="1"/>
</file>

<file path=xl/ctrlProps/ctrlProp14.xml><?xml version="1.0" encoding="utf-8"?>
<formControlPr xmlns="http://schemas.microsoft.com/office/spreadsheetml/2009/9/main" objectType="CheckBox" fmlaLink="$P$55" lockText="1" noThreeD="1"/>
</file>

<file path=xl/ctrlProps/ctrlProp15.xml><?xml version="1.0" encoding="utf-8"?>
<formControlPr xmlns="http://schemas.microsoft.com/office/spreadsheetml/2009/9/main" objectType="CheckBox" fmlaLink="$P$56" lockText="1" noThreeD="1"/>
</file>

<file path=xl/ctrlProps/ctrlProp16.xml><?xml version="1.0" encoding="utf-8"?>
<formControlPr xmlns="http://schemas.microsoft.com/office/spreadsheetml/2009/9/main" objectType="CheckBox" fmlaLink="$P$57" lockText="1" noThreeD="1"/>
</file>

<file path=xl/ctrlProps/ctrlProp17.xml><?xml version="1.0" encoding="utf-8"?>
<formControlPr xmlns="http://schemas.microsoft.com/office/spreadsheetml/2009/9/main" objectType="CheckBox" fmlaLink="$P$59"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GBox"/>
</file>

<file path=xl/ctrlProps/ctrlProp2.xml><?xml version="1.0" encoding="utf-8"?>
<formControlPr xmlns="http://schemas.microsoft.com/office/spreadsheetml/2009/9/main" objectType="CheckBox" fmlaLink="$P$11" lockText="1" noThreeD="1"/>
</file>

<file path=xl/ctrlProps/ctrlProp20.xml><?xml version="1.0" encoding="utf-8"?>
<formControlPr xmlns="http://schemas.microsoft.com/office/spreadsheetml/2009/9/main" objectType="Radio" firstButton="1" fmlaLink="$P$75"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P$81"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CheckBox" fmlaLink="$P$14" lockText="1" noThreeD="1"/>
</file>

<file path=xl/ctrlProps/ctrlProp27.xml><?xml version="1.0" encoding="utf-8"?>
<formControlPr xmlns="http://schemas.microsoft.com/office/spreadsheetml/2009/9/main" objectType="CheckBox" fmlaLink="$P$58" lockText="1" noThreeD="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fmlaLink="$P$37" lockText="1" noThreeD="1"/>
</file>

<file path=xl/ctrlProps/ctrlProp31.xml><?xml version="1.0" encoding="utf-8"?>
<formControlPr xmlns="http://schemas.microsoft.com/office/spreadsheetml/2009/9/main" objectType="CheckBox" fmlaLink="$P$38" lockText="1" noThreeD="1"/>
</file>

<file path=xl/ctrlProps/ctrlProp32.xml><?xml version="1.0" encoding="utf-8"?>
<formControlPr xmlns="http://schemas.microsoft.com/office/spreadsheetml/2009/9/main" objectType="CheckBox" fmlaLink="$P$39" lockText="1" noThreeD="1"/>
</file>

<file path=xl/ctrlProps/ctrlProp33.xml><?xml version="1.0" encoding="utf-8"?>
<formControlPr xmlns="http://schemas.microsoft.com/office/spreadsheetml/2009/9/main" objectType="CheckBox" fmlaLink="$P$40" lockText="1" noThreeD="1"/>
</file>

<file path=xl/ctrlProps/ctrlProp34.xml><?xml version="1.0" encoding="utf-8"?>
<formControlPr xmlns="http://schemas.microsoft.com/office/spreadsheetml/2009/9/main" objectType="CheckBox" fmlaLink="$P$15" lockText="1" noThreeD="1"/>
</file>

<file path=xl/ctrlProps/ctrlProp35.xml><?xml version="1.0" encoding="utf-8"?>
<formControlPr xmlns="http://schemas.microsoft.com/office/spreadsheetml/2009/9/main" objectType="Radio" firstButton="1" fmlaLink="$P$64"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firstButton="1" fmlaLink="$P$93"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firstButton="1" fmlaLink="$P$49"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CheckBox" fmlaLink="$P$19" lockText="1" noThreeD="1"/>
</file>

<file path=xl/ctrlProps/ctrlProp42.xml><?xml version="1.0" encoding="utf-8"?>
<formControlPr xmlns="http://schemas.microsoft.com/office/spreadsheetml/2009/9/main" objectType="CheckBox" fmlaLink="$P$20" lockText="1" noThreeD="1"/>
</file>

<file path=xl/ctrlProps/ctrlProp43.xml><?xml version="1.0" encoding="utf-8"?>
<formControlPr xmlns="http://schemas.microsoft.com/office/spreadsheetml/2009/9/main" objectType="CheckBox" fmlaLink="$P$21" lockText="1" noThreeD="1"/>
</file>

<file path=xl/ctrlProps/ctrlProp44.xml><?xml version="1.0" encoding="utf-8"?>
<formControlPr xmlns="http://schemas.microsoft.com/office/spreadsheetml/2009/9/main" objectType="CheckBox" fmlaLink="$P$22" lockText="1" noThreeD="1"/>
</file>

<file path=xl/ctrlProps/ctrlProp45.xml><?xml version="1.0" encoding="utf-8"?>
<formControlPr xmlns="http://schemas.microsoft.com/office/spreadsheetml/2009/9/main" objectType="CheckBox" fmlaLink="$P$25" lockText="1" noThreeD="1"/>
</file>

<file path=xl/ctrlProps/ctrlProp46.xml><?xml version="1.0" encoding="utf-8"?>
<formControlPr xmlns="http://schemas.microsoft.com/office/spreadsheetml/2009/9/main" objectType="CheckBox" fmlaLink="$P$26" lockText="1" noThreeD="1"/>
</file>

<file path=xl/ctrlProps/ctrlProp47.xml><?xml version="1.0" encoding="utf-8"?>
<formControlPr xmlns="http://schemas.microsoft.com/office/spreadsheetml/2009/9/main" objectType="CheckBox" fmlaLink="$P$27" lockText="1" noThreeD="1"/>
</file>

<file path=xl/ctrlProps/ctrlProp48.xml><?xml version="1.0" encoding="utf-8"?>
<formControlPr xmlns="http://schemas.microsoft.com/office/spreadsheetml/2009/9/main" objectType="CheckBox" fmlaLink="$P$28" lockText="1" noThreeD="1"/>
</file>

<file path=xl/ctrlProps/ctrlProp49.xml><?xml version="1.0" encoding="utf-8"?>
<formControlPr xmlns="http://schemas.microsoft.com/office/spreadsheetml/2009/9/main" objectType="GBox"/>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file>

<file path=xl/ctrlProps/ctrlProp51.xml><?xml version="1.0" encoding="utf-8"?>
<formControlPr xmlns="http://schemas.microsoft.com/office/spreadsheetml/2009/9/main" objectType="Radio" firstButton="1" fmlaLink="$P$98"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GBox"/>
</file>

<file path=xl/ctrlProps/ctrlProp56.xml><?xml version="1.0" encoding="utf-8"?>
<formControlPr xmlns="http://schemas.microsoft.com/office/spreadsheetml/2009/9/main" objectType="GBox"/>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GBox"/>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GBox"/>
</file>

<file path=xl/ctrlProps/ctrlProp62.xml><?xml version="1.0" encoding="utf-8"?>
<formControlPr xmlns="http://schemas.microsoft.com/office/spreadsheetml/2009/9/main" objectType="Radio" firstButton="1" fmlaLink="$P$43"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fmlaLink="$P$69"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file>

<file path=xl/ctrlProps/ctrlProp71.xml><?xml version="1.0" encoding="utf-8"?>
<formControlPr xmlns="http://schemas.microsoft.com/office/spreadsheetml/2009/9/main" objectType="Radio" firstButton="1" fmlaLink="$P$87"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GBox"/>
</file>

<file path=xl/ctrlProps/ctrlProp8.xml><?xml version="1.0" encoding="utf-8"?>
<formControlPr xmlns="http://schemas.microsoft.com/office/spreadsheetml/2009/9/main" objectType="CheckBox" fmlaLink="$P$12" lockText="1" noThreeD="1"/>
</file>

<file path=xl/ctrlProps/ctrlProp9.xml><?xml version="1.0" encoding="utf-8"?>
<formControlPr xmlns="http://schemas.microsoft.com/office/spreadsheetml/2009/9/main" objectType="CheckBox" fmlaLink="$P$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30</xdr:row>
          <xdr:rowOff>19050</xdr:rowOff>
        </xdr:from>
        <xdr:to>
          <xdr:col>4</xdr:col>
          <xdr:colOff>0</xdr:colOff>
          <xdr:row>31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4</xdr:col>
          <xdr:colOff>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161925</xdr:rowOff>
        </xdr:from>
        <xdr:to>
          <xdr:col>4</xdr:col>
          <xdr:colOff>38100</xdr:colOff>
          <xdr:row>52</xdr:row>
          <xdr:rowOff>47625</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19050</xdr:rowOff>
        </xdr:from>
        <xdr:to>
          <xdr:col>3</xdr:col>
          <xdr:colOff>209550</xdr:colOff>
          <xdr:row>48</xdr:row>
          <xdr:rowOff>152400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180975</xdr:rowOff>
        </xdr:from>
        <xdr:to>
          <xdr:col>3</xdr:col>
          <xdr:colOff>209550</xdr:colOff>
          <xdr:row>49</xdr:row>
          <xdr:rowOff>180975</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19050</xdr:rowOff>
        </xdr:from>
        <xdr:to>
          <xdr:col>4</xdr:col>
          <xdr:colOff>0</xdr:colOff>
          <xdr:row>50</xdr:row>
          <xdr:rowOff>171450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28575</xdr:rowOff>
        </xdr:from>
        <xdr:to>
          <xdr:col>4</xdr:col>
          <xdr:colOff>9525</xdr:colOff>
          <xdr:row>51</xdr:row>
          <xdr:rowOff>171450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19050</xdr:rowOff>
        </xdr:from>
        <xdr:to>
          <xdr:col>4</xdr:col>
          <xdr:colOff>0</xdr:colOff>
          <xdr:row>11</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4</xdr:col>
          <xdr:colOff>0</xdr:colOff>
          <xdr:row>12</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19050</xdr:rowOff>
        </xdr:from>
        <xdr:to>
          <xdr:col>4</xdr:col>
          <xdr:colOff>0</xdr:colOff>
          <xdr:row>16</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19050</xdr:rowOff>
        </xdr:from>
        <xdr:to>
          <xdr:col>4</xdr:col>
          <xdr:colOff>0</xdr:colOff>
          <xdr:row>32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19050</xdr:rowOff>
        </xdr:from>
        <xdr:to>
          <xdr:col>4</xdr:col>
          <xdr:colOff>0</xdr:colOff>
          <xdr:row>33</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19050</xdr:rowOff>
        </xdr:from>
        <xdr:to>
          <xdr:col>4</xdr:col>
          <xdr:colOff>0</xdr:colOff>
          <xdr:row>34</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19050</xdr:rowOff>
        </xdr:from>
        <xdr:to>
          <xdr:col>4</xdr:col>
          <xdr:colOff>0</xdr:colOff>
          <xdr:row>55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19050</xdr:rowOff>
        </xdr:from>
        <xdr:to>
          <xdr:col>4</xdr:col>
          <xdr:colOff>0</xdr:colOff>
          <xdr:row>56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19050</xdr:rowOff>
        </xdr:from>
        <xdr:to>
          <xdr:col>4</xdr:col>
          <xdr:colOff>0</xdr:colOff>
          <xdr:row>57</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19050</xdr:rowOff>
        </xdr:from>
        <xdr:to>
          <xdr:col>4</xdr:col>
          <xdr:colOff>0</xdr:colOff>
          <xdr:row>59</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74</xdr:row>
          <xdr:rowOff>0</xdr:rowOff>
        </xdr:from>
        <xdr:to>
          <xdr:col>4</xdr:col>
          <xdr:colOff>28575</xdr:colOff>
          <xdr:row>78</xdr:row>
          <xdr:rowOff>47625</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0</xdr:rowOff>
        </xdr:from>
        <xdr:to>
          <xdr:col>4</xdr:col>
          <xdr:colOff>38100</xdr:colOff>
          <xdr:row>84</xdr:row>
          <xdr:rowOff>38100</xdr:rowOff>
        </xdr:to>
        <xdr:sp macro="" textlink="">
          <xdr:nvSpPr>
            <xdr:cNvPr id="1130" name="Group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74</xdr:row>
          <xdr:rowOff>9525</xdr:rowOff>
        </xdr:from>
        <xdr:to>
          <xdr:col>4</xdr:col>
          <xdr:colOff>0</xdr:colOff>
          <xdr:row>75</xdr:row>
          <xdr:rowOff>19050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9525</xdr:rowOff>
        </xdr:from>
        <xdr:to>
          <xdr:col>4</xdr:col>
          <xdr:colOff>0</xdr:colOff>
          <xdr:row>76</xdr:row>
          <xdr:rowOff>19050</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9525</xdr:rowOff>
        </xdr:from>
        <xdr:to>
          <xdr:col>4</xdr:col>
          <xdr:colOff>0</xdr:colOff>
          <xdr:row>77</xdr:row>
          <xdr:rowOff>19050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80</xdr:row>
          <xdr:rowOff>0</xdr:rowOff>
        </xdr:from>
        <xdr:to>
          <xdr:col>4</xdr:col>
          <xdr:colOff>9525</xdr:colOff>
          <xdr:row>81</xdr:row>
          <xdr:rowOff>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81</xdr:row>
          <xdr:rowOff>9525</xdr:rowOff>
        </xdr:from>
        <xdr:to>
          <xdr:col>4</xdr:col>
          <xdr:colOff>9525</xdr:colOff>
          <xdr:row>82</xdr:row>
          <xdr:rowOff>9525</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0</xdr:rowOff>
        </xdr:from>
        <xdr:to>
          <xdr:col>4</xdr:col>
          <xdr:colOff>9525</xdr:colOff>
          <xdr:row>83</xdr:row>
          <xdr:rowOff>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4</xdr:col>
          <xdr:colOff>0</xdr:colOff>
          <xdr:row>13</xdr:row>
          <xdr:rowOff>180975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19050</xdr:rowOff>
        </xdr:from>
        <xdr:to>
          <xdr:col>4</xdr:col>
          <xdr:colOff>0</xdr:colOff>
          <xdr:row>58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9525</xdr:rowOff>
        </xdr:from>
        <xdr:to>
          <xdr:col>4</xdr:col>
          <xdr:colOff>0</xdr:colOff>
          <xdr:row>78</xdr:row>
          <xdr:rowOff>19050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180975</xdr:rowOff>
        </xdr:from>
        <xdr:to>
          <xdr:col>4</xdr:col>
          <xdr:colOff>9525</xdr:colOff>
          <xdr:row>83</xdr:row>
          <xdr:rowOff>180975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9525</xdr:rowOff>
        </xdr:from>
        <xdr:to>
          <xdr:col>4</xdr:col>
          <xdr:colOff>0</xdr:colOff>
          <xdr:row>36</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28575</xdr:rowOff>
        </xdr:from>
        <xdr:to>
          <xdr:col>4</xdr:col>
          <xdr:colOff>0</xdr:colOff>
          <xdr:row>37</xdr:row>
          <xdr:rowOff>180975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19050</xdr:rowOff>
        </xdr:from>
        <xdr:to>
          <xdr:col>4</xdr:col>
          <xdr:colOff>0</xdr:colOff>
          <xdr:row>38</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19050</xdr:rowOff>
        </xdr:from>
        <xdr:to>
          <xdr:col>4</xdr:col>
          <xdr:colOff>0</xdr:colOff>
          <xdr:row>39</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200104</xdr:colOff>
      <xdr:row>115</xdr:row>
      <xdr:rowOff>67235</xdr:rowOff>
    </xdr:from>
    <xdr:to>
      <xdr:col>16</xdr:col>
      <xdr:colOff>1030942</xdr:colOff>
      <xdr:row>117</xdr:row>
      <xdr:rowOff>32376</xdr:rowOff>
    </xdr:to>
    <xdr:sp macro="" textlink="">
      <xdr:nvSpPr>
        <xdr:cNvPr id="2" name="Obdélníkový bublinový popisek 1">
          <a:extLst>
            <a:ext uri="{FF2B5EF4-FFF2-40B4-BE49-F238E27FC236}">
              <a16:creationId xmlns:a16="http://schemas.microsoft.com/office/drawing/2014/main" id="{00000000-0008-0000-0000-000002000000}"/>
            </a:ext>
          </a:extLst>
        </xdr:cNvPr>
        <xdr:cNvSpPr/>
      </xdr:nvSpPr>
      <xdr:spPr>
        <a:xfrm>
          <a:off x="11809398" y="27667323"/>
          <a:ext cx="1626456" cy="346141"/>
        </a:xfrm>
        <a:prstGeom prst="wedgeRectCallout">
          <a:avLst>
            <a:gd name="adj1" fmla="val -58690"/>
            <a:gd name="adj2" fmla="val 835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s-CZ" sz="1400"/>
            <a:t>Upravená matice</a:t>
          </a:r>
        </a:p>
      </xdr:txBody>
    </xdr:sp>
    <xdr:clientData/>
  </xdr:twoCellAnchor>
  <xdr:twoCellAnchor>
    <xdr:from>
      <xdr:col>15</xdr:col>
      <xdr:colOff>173691</xdr:colOff>
      <xdr:row>109</xdr:row>
      <xdr:rowOff>89647</xdr:rowOff>
    </xdr:from>
    <xdr:to>
      <xdr:col>16</xdr:col>
      <xdr:colOff>918882</xdr:colOff>
      <xdr:row>110</xdr:row>
      <xdr:rowOff>182411</xdr:rowOff>
    </xdr:to>
    <xdr:sp macro="" textlink="">
      <xdr:nvSpPr>
        <xdr:cNvPr id="61" name="Obdélníkový bublinový popisek 60">
          <a:extLst>
            <a:ext uri="{FF2B5EF4-FFF2-40B4-BE49-F238E27FC236}">
              <a16:creationId xmlns:a16="http://schemas.microsoft.com/office/drawing/2014/main" id="{00000000-0008-0000-0000-00003D000000}"/>
            </a:ext>
          </a:extLst>
        </xdr:cNvPr>
        <xdr:cNvSpPr/>
      </xdr:nvSpPr>
      <xdr:spPr>
        <a:xfrm>
          <a:off x="11782985" y="26557941"/>
          <a:ext cx="1540809" cy="283264"/>
        </a:xfrm>
        <a:prstGeom prst="wedgeRectCallout">
          <a:avLst>
            <a:gd name="adj1" fmla="val -58690"/>
            <a:gd name="adj2" fmla="val 835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cs-CZ" sz="1400"/>
            <a:t>Původní matice</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19050</xdr:rowOff>
        </xdr:from>
        <xdr:to>
          <xdr:col>4</xdr:col>
          <xdr:colOff>0</xdr:colOff>
          <xdr:row>15</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63</xdr:row>
          <xdr:rowOff>66675</xdr:rowOff>
        </xdr:from>
        <xdr:to>
          <xdr:col>4</xdr:col>
          <xdr:colOff>19050</xdr:colOff>
          <xdr:row>63</xdr:row>
          <xdr:rowOff>361950</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66675</xdr:rowOff>
        </xdr:from>
        <xdr:to>
          <xdr:col>4</xdr:col>
          <xdr:colOff>19050</xdr:colOff>
          <xdr:row>64</xdr:row>
          <xdr:rowOff>361950</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66675</xdr:rowOff>
        </xdr:from>
        <xdr:to>
          <xdr:col>4</xdr:col>
          <xdr:colOff>19050</xdr:colOff>
          <xdr:row>65</xdr:row>
          <xdr:rowOff>342900</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142875</xdr:rowOff>
        </xdr:from>
        <xdr:to>
          <xdr:col>4</xdr:col>
          <xdr:colOff>28575</xdr:colOff>
          <xdr:row>95</xdr:row>
          <xdr:rowOff>76200</xdr:rowOff>
        </xdr:to>
        <xdr:sp macro="" textlink="">
          <xdr:nvSpPr>
            <xdr:cNvPr id="1224" name="Group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38100</xdr:rowOff>
        </xdr:from>
        <xdr:to>
          <xdr:col>4</xdr:col>
          <xdr:colOff>0</xdr:colOff>
          <xdr:row>92</xdr:row>
          <xdr:rowOff>190500</xdr:rowOff>
        </xdr:to>
        <xdr:sp macro="" textlink="">
          <xdr:nvSpPr>
            <xdr:cNvPr id="1225" name="Option Button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93</xdr:row>
          <xdr:rowOff>28575</xdr:rowOff>
        </xdr:from>
        <xdr:to>
          <xdr:col>4</xdr:col>
          <xdr:colOff>0</xdr:colOff>
          <xdr:row>93</xdr:row>
          <xdr:rowOff>180975</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228600</xdr:rowOff>
        </xdr:from>
        <xdr:to>
          <xdr:col>4</xdr:col>
          <xdr:colOff>0</xdr:colOff>
          <xdr:row>94</xdr:row>
          <xdr:rowOff>371475</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152400</xdr:rowOff>
        </xdr:from>
        <xdr:to>
          <xdr:col>4</xdr:col>
          <xdr:colOff>47625</xdr:colOff>
          <xdr:row>101</xdr:row>
          <xdr:rowOff>66675</xdr:rowOff>
        </xdr:to>
        <xdr:sp macro="" textlink="">
          <xdr:nvSpPr>
            <xdr:cNvPr id="1228" name="Group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0</xdr:rowOff>
        </xdr:from>
        <xdr:to>
          <xdr:col>4</xdr:col>
          <xdr:colOff>9525</xdr:colOff>
          <xdr:row>98</xdr:row>
          <xdr:rowOff>38100</xdr:rowOff>
        </xdr:to>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98</xdr:row>
          <xdr:rowOff>0</xdr:rowOff>
        </xdr:from>
        <xdr:to>
          <xdr:col>4</xdr:col>
          <xdr:colOff>9525</xdr:colOff>
          <xdr:row>99</xdr:row>
          <xdr:rowOff>38100</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0</xdr:rowOff>
        </xdr:from>
        <xdr:to>
          <xdr:col>4</xdr:col>
          <xdr:colOff>9525</xdr:colOff>
          <xdr:row>100</xdr:row>
          <xdr:rowOff>38100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0</xdr:rowOff>
        </xdr:from>
        <xdr:to>
          <xdr:col>4</xdr:col>
          <xdr:colOff>9525</xdr:colOff>
          <xdr:row>101</xdr:row>
          <xdr:rowOff>38100</xdr:rowOff>
        </xdr:to>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4</xdr:col>
          <xdr:colOff>0</xdr:colOff>
          <xdr:row>19</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19050</xdr:rowOff>
        </xdr:from>
        <xdr:to>
          <xdr:col>4</xdr:col>
          <xdr:colOff>0</xdr:colOff>
          <xdr:row>19</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4</xdr:col>
          <xdr:colOff>0</xdr:colOff>
          <xdr:row>20</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4</xdr:col>
          <xdr:colOff>0</xdr:colOff>
          <xdr:row>21</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4</xdr:col>
          <xdr:colOff>0</xdr:colOff>
          <xdr:row>24</xdr:row>
          <xdr:rowOff>180975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4</xdr:col>
          <xdr:colOff>0</xdr:colOff>
          <xdr:row>25</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4</xdr:col>
          <xdr:colOff>0</xdr:colOff>
          <xdr:row>26</xdr:row>
          <xdr:rowOff>180975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4</xdr:col>
          <xdr:colOff>0</xdr:colOff>
          <xdr:row>27</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4</xdr:col>
          <xdr:colOff>38100</xdr:colOff>
          <xdr:row>59</xdr:row>
          <xdr:rowOff>57150</xdr:rowOff>
        </xdr:to>
        <xdr:sp macro="" textlink="">
          <xdr:nvSpPr>
            <xdr:cNvPr id="1256" name="Group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161925</xdr:rowOff>
        </xdr:from>
        <xdr:to>
          <xdr:col>4</xdr:col>
          <xdr:colOff>28575</xdr:colOff>
          <xdr:row>40</xdr:row>
          <xdr:rowOff>76200</xdr:rowOff>
        </xdr:to>
        <xdr:sp macro="" textlink="">
          <xdr:nvSpPr>
            <xdr:cNvPr id="1257" name="Group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161925</xdr:rowOff>
        </xdr:from>
        <xdr:to>
          <xdr:col>4</xdr:col>
          <xdr:colOff>38100</xdr:colOff>
          <xdr:row>34</xdr:row>
          <xdr:rowOff>76200</xdr:rowOff>
        </xdr:to>
        <xdr:sp macro="" textlink="">
          <xdr:nvSpPr>
            <xdr:cNvPr id="1258" name="Group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152400</xdr:rowOff>
        </xdr:from>
        <xdr:to>
          <xdr:col>4</xdr:col>
          <xdr:colOff>28575</xdr:colOff>
          <xdr:row>28</xdr:row>
          <xdr:rowOff>66675</xdr:rowOff>
        </xdr:to>
        <xdr:sp macro="" textlink="">
          <xdr:nvSpPr>
            <xdr:cNvPr id="1259" name="Group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17</xdr:row>
          <xdr:rowOff>171450</xdr:rowOff>
        </xdr:from>
        <xdr:to>
          <xdr:col>4</xdr:col>
          <xdr:colOff>28575</xdr:colOff>
          <xdr:row>22</xdr:row>
          <xdr:rowOff>85725</xdr:rowOff>
        </xdr:to>
        <xdr:sp macro="" textlink="">
          <xdr:nvSpPr>
            <xdr:cNvPr id="1260" name="Group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9</xdr:row>
          <xdr:rowOff>152400</xdr:rowOff>
        </xdr:from>
        <xdr:to>
          <xdr:col>4</xdr:col>
          <xdr:colOff>28575</xdr:colOff>
          <xdr:row>16</xdr:row>
          <xdr:rowOff>57150</xdr:rowOff>
        </xdr:to>
        <xdr:sp macro="" textlink="">
          <xdr:nvSpPr>
            <xdr:cNvPr id="1261" name="Group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4</xdr:col>
          <xdr:colOff>28575</xdr:colOff>
          <xdr:row>65</xdr:row>
          <xdr:rowOff>390525</xdr:rowOff>
        </xdr:to>
        <xdr:sp macro="" textlink="">
          <xdr:nvSpPr>
            <xdr:cNvPr id="1262" name="Group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0</xdr:rowOff>
        </xdr:from>
        <xdr:to>
          <xdr:col>4</xdr:col>
          <xdr:colOff>0</xdr:colOff>
          <xdr:row>43</xdr:row>
          <xdr:rowOff>19050</xdr:rowOff>
        </xdr:to>
        <xdr:sp macro="" textlink="">
          <xdr:nvSpPr>
            <xdr:cNvPr id="1273" name="Option Button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9525</xdr:rowOff>
        </xdr:from>
        <xdr:to>
          <xdr:col>3</xdr:col>
          <xdr:colOff>209550</xdr:colOff>
          <xdr:row>44</xdr:row>
          <xdr:rowOff>28575</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190500</xdr:rowOff>
        </xdr:from>
        <xdr:to>
          <xdr:col>4</xdr:col>
          <xdr:colOff>0</xdr:colOff>
          <xdr:row>45</xdr:row>
          <xdr:rowOff>19050</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190500</xdr:rowOff>
        </xdr:from>
        <xdr:to>
          <xdr:col>4</xdr:col>
          <xdr:colOff>0</xdr:colOff>
          <xdr:row>46</xdr:row>
          <xdr:rowOff>0</xdr:rowOff>
        </xdr:to>
        <xdr:sp macro="" textlink="">
          <xdr:nvSpPr>
            <xdr:cNvPr id="1276" name="Option Button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152400</xdr:rowOff>
        </xdr:from>
        <xdr:to>
          <xdr:col>4</xdr:col>
          <xdr:colOff>38100</xdr:colOff>
          <xdr:row>46</xdr:row>
          <xdr:rowOff>85725</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38100</xdr:rowOff>
        </xdr:from>
        <xdr:to>
          <xdr:col>4</xdr:col>
          <xdr:colOff>9525</xdr:colOff>
          <xdr:row>68</xdr:row>
          <xdr:rowOff>247650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68</xdr:row>
          <xdr:rowOff>409575</xdr:rowOff>
        </xdr:from>
        <xdr:to>
          <xdr:col>4</xdr:col>
          <xdr:colOff>0</xdr:colOff>
          <xdr:row>69</xdr:row>
          <xdr:rowOff>200025</xdr:rowOff>
        </xdr:to>
        <xdr:sp macro="" textlink="">
          <xdr:nvSpPr>
            <xdr:cNvPr id="1283" name="Option Button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70</xdr:row>
          <xdr:rowOff>9525</xdr:rowOff>
        </xdr:from>
        <xdr:to>
          <xdr:col>4</xdr:col>
          <xdr:colOff>0</xdr:colOff>
          <xdr:row>71</xdr:row>
          <xdr:rowOff>28575</xdr:rowOff>
        </xdr:to>
        <xdr:sp macro="" textlink="">
          <xdr:nvSpPr>
            <xdr:cNvPr id="1284" name="Option Button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171450</xdr:rowOff>
        </xdr:from>
        <xdr:to>
          <xdr:col>4</xdr:col>
          <xdr:colOff>38100</xdr:colOff>
          <xdr:row>71</xdr:row>
          <xdr:rowOff>95250</xdr:rowOff>
        </xdr:to>
        <xdr:sp macro="" textlink="">
          <xdr:nvSpPr>
            <xdr:cNvPr id="1285" name="Group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86</xdr:row>
          <xdr:rowOff>9525</xdr:rowOff>
        </xdr:from>
        <xdr:to>
          <xdr:col>4</xdr:col>
          <xdr:colOff>0</xdr:colOff>
          <xdr:row>86</xdr:row>
          <xdr:rowOff>219075</xdr:rowOff>
        </xdr:to>
        <xdr:sp macro="" textlink="">
          <xdr:nvSpPr>
            <xdr:cNvPr id="1290" name="Option Button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87</xdr:row>
          <xdr:rowOff>9525</xdr:rowOff>
        </xdr:from>
        <xdr:to>
          <xdr:col>4</xdr:col>
          <xdr:colOff>9525</xdr:colOff>
          <xdr:row>87</xdr:row>
          <xdr:rowOff>219075</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87</xdr:row>
          <xdr:rowOff>419100</xdr:rowOff>
        </xdr:from>
        <xdr:to>
          <xdr:col>4</xdr:col>
          <xdr:colOff>9525</xdr:colOff>
          <xdr:row>89</xdr:row>
          <xdr:rowOff>19050</xdr:rowOff>
        </xdr:to>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88</xdr:row>
          <xdr:rowOff>190500</xdr:rowOff>
        </xdr:from>
        <xdr:to>
          <xdr:col>4</xdr:col>
          <xdr:colOff>9525</xdr:colOff>
          <xdr:row>90</xdr:row>
          <xdr:rowOff>19050</xdr:rowOff>
        </xdr:to>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142875</xdr:rowOff>
        </xdr:from>
        <xdr:to>
          <xdr:col>4</xdr:col>
          <xdr:colOff>38100</xdr:colOff>
          <xdr:row>90</xdr:row>
          <xdr:rowOff>47625</xdr:rowOff>
        </xdr:to>
        <xdr:sp macro="" textlink="">
          <xdr:nvSpPr>
            <xdr:cNvPr id="1294" name="Group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AG129"/>
  <sheetViews>
    <sheetView showGridLines="0" showRowColHeaders="0" tabSelected="1" topLeftCell="B55" zoomScaleNormal="100" zoomScaleSheetLayoutView="40" zoomScalePageLayoutView="60" workbookViewId="0">
      <selection activeCell="G2" sqref="G2:I2"/>
    </sheetView>
  </sheetViews>
  <sheetFormatPr defaultRowHeight="15" x14ac:dyDescent="0.25"/>
  <cols>
    <col min="1" max="1" width="5.42578125" hidden="1" customWidth="1"/>
    <col min="2" max="2" width="8.28515625" customWidth="1"/>
    <col min="3" max="3" width="5.140625" style="14" hidden="1" customWidth="1"/>
    <col min="4" max="4" width="3.28515625" style="1" customWidth="1"/>
    <col min="5" max="5" width="6.28515625" style="1" customWidth="1"/>
    <col min="6" max="6" width="21.28515625" customWidth="1"/>
    <col min="7" max="7" width="26.28515625" customWidth="1"/>
    <col min="8" max="8" width="29" customWidth="1"/>
    <col min="9" max="9" width="65.140625" customWidth="1"/>
    <col min="10" max="10" width="6.28515625" style="1" hidden="1" customWidth="1"/>
    <col min="11" max="11" width="21.28515625" hidden="1" customWidth="1"/>
    <col min="12" max="12" width="26.28515625" hidden="1" customWidth="1"/>
    <col min="13" max="13" width="29" hidden="1" customWidth="1"/>
    <col min="14" max="14" width="59" hidden="1" customWidth="1"/>
    <col min="15" max="15" width="9.28515625" style="39" customWidth="1"/>
    <col min="16" max="16" width="11.85546875" style="2" hidden="1" customWidth="1"/>
    <col min="17" max="17" width="15.7109375" style="2" hidden="1" customWidth="1"/>
    <col min="18" max="18" width="5.7109375" hidden="1" customWidth="1"/>
    <col min="19" max="19" width="16.140625" style="102" hidden="1" customWidth="1"/>
    <col min="20" max="20" width="6.5703125" style="2" hidden="1" customWidth="1"/>
    <col min="21" max="21" width="8.28515625" style="2" hidden="1" customWidth="1"/>
    <col min="22" max="22" width="7.5703125" style="2" hidden="1" customWidth="1"/>
    <col min="23" max="23" width="8.28515625" style="13" hidden="1" customWidth="1"/>
    <col min="24" max="24" width="9.140625" customWidth="1"/>
    <col min="25" max="25" width="10.140625" customWidth="1"/>
    <col min="26" max="26" width="4.85546875" customWidth="1"/>
    <col min="27" max="27" width="9.140625" customWidth="1"/>
  </cols>
  <sheetData>
    <row r="1" spans="1:33" s="146" customFormat="1" ht="33" customHeight="1" x14ac:dyDescent="0.25">
      <c r="C1" s="147"/>
      <c r="D1" s="148"/>
      <c r="E1" s="38"/>
      <c r="F1" s="216" t="s">
        <v>27</v>
      </c>
      <c r="G1" s="216"/>
      <c r="H1" s="216"/>
      <c r="I1" s="216"/>
      <c r="J1" s="148"/>
      <c r="K1" s="196" t="s">
        <v>76</v>
      </c>
      <c r="L1" s="196"/>
      <c r="M1" s="196"/>
      <c r="N1" s="196"/>
      <c r="O1" s="151"/>
      <c r="P1" s="149"/>
      <c r="Q1" s="149"/>
      <c r="T1" s="149"/>
      <c r="U1" s="149"/>
      <c r="W1" s="152" t="s">
        <v>180</v>
      </c>
    </row>
    <row r="2" spans="1:33" ht="33" customHeight="1" x14ac:dyDescent="0.25">
      <c r="A2" s="36"/>
      <c r="B2" s="36"/>
      <c r="C2" s="37"/>
      <c r="D2" s="38"/>
      <c r="E2" s="197" t="s">
        <v>65</v>
      </c>
      <c r="F2" s="198"/>
      <c r="G2" s="199" t="s">
        <v>160</v>
      </c>
      <c r="H2" s="200"/>
      <c r="I2" s="201"/>
      <c r="J2" s="197" t="s">
        <v>77</v>
      </c>
      <c r="K2" s="198"/>
      <c r="L2" s="199" t="s">
        <v>160</v>
      </c>
      <c r="M2" s="200"/>
      <c r="N2" s="201"/>
      <c r="P2" s="163" t="s">
        <v>236</v>
      </c>
      <c r="V2"/>
      <c r="W2" s="164" t="s">
        <v>238</v>
      </c>
    </row>
    <row r="3" spans="1:33" ht="33" customHeight="1" x14ac:dyDescent="0.25">
      <c r="A3" s="36"/>
      <c r="B3" s="36"/>
      <c r="C3" s="37"/>
      <c r="D3" s="38"/>
      <c r="E3" s="189" t="s">
        <v>69</v>
      </c>
      <c r="F3" s="190"/>
      <c r="G3" s="218" t="s">
        <v>160</v>
      </c>
      <c r="H3" s="219"/>
      <c r="I3" s="220"/>
      <c r="J3" s="189" t="s">
        <v>78</v>
      </c>
      <c r="K3" s="190"/>
      <c r="L3" s="191" t="s">
        <v>160</v>
      </c>
      <c r="M3" s="192"/>
      <c r="N3" s="193"/>
      <c r="P3" s="163" t="s">
        <v>237</v>
      </c>
      <c r="V3"/>
      <c r="W3" s="102"/>
    </row>
    <row r="4" spans="1:33" s="146" customFormat="1" ht="33" customHeight="1" x14ac:dyDescent="0.25">
      <c r="C4" s="147"/>
      <c r="D4" s="148"/>
      <c r="E4" s="217" t="s">
        <v>66</v>
      </c>
      <c r="F4" s="217"/>
      <c r="G4" s="217"/>
      <c r="H4" s="217"/>
      <c r="I4" s="217"/>
      <c r="J4" s="202" t="s">
        <v>144</v>
      </c>
      <c r="K4" s="202"/>
      <c r="L4" s="202"/>
      <c r="M4" s="202"/>
      <c r="N4" s="202"/>
      <c r="O4" s="151"/>
      <c r="P4" s="149"/>
      <c r="Q4" s="149"/>
      <c r="T4" s="149"/>
      <c r="U4" s="149"/>
      <c r="W4" s="150"/>
    </row>
    <row r="5" spans="1:33" ht="33" customHeight="1" x14ac:dyDescent="0.25">
      <c r="A5" s="36"/>
      <c r="B5" s="36"/>
      <c r="C5" s="37"/>
      <c r="D5" s="38"/>
      <c r="E5" s="197" t="s">
        <v>67</v>
      </c>
      <c r="F5" s="198"/>
      <c r="G5" s="221" t="s">
        <v>160</v>
      </c>
      <c r="H5" s="222"/>
      <c r="I5" s="223"/>
      <c r="J5" s="197" t="s">
        <v>79</v>
      </c>
      <c r="K5" s="198"/>
      <c r="L5" s="199" t="s">
        <v>160</v>
      </c>
      <c r="M5" s="200"/>
      <c r="N5" s="201"/>
      <c r="V5"/>
      <c r="W5" s="102"/>
    </row>
    <row r="6" spans="1:33" ht="33" customHeight="1" x14ac:dyDescent="0.25">
      <c r="A6" s="36"/>
      <c r="B6" s="36"/>
      <c r="C6" s="37"/>
      <c r="D6" s="38"/>
      <c r="E6" s="203" t="s">
        <v>68</v>
      </c>
      <c r="F6" s="204"/>
      <c r="G6" s="224" t="s">
        <v>160</v>
      </c>
      <c r="H6" s="225"/>
      <c r="I6" s="226"/>
      <c r="J6" s="203" t="s">
        <v>80</v>
      </c>
      <c r="K6" s="204"/>
      <c r="L6" s="205" t="s">
        <v>160</v>
      </c>
      <c r="M6" s="206"/>
      <c r="N6" s="207"/>
      <c r="V6"/>
      <c r="W6" s="102"/>
    </row>
    <row r="7" spans="1:33" ht="33" customHeight="1" x14ac:dyDescent="0.25">
      <c r="A7" s="36"/>
      <c r="B7" s="36"/>
      <c r="C7" s="37"/>
      <c r="D7" s="38"/>
      <c r="E7" s="189" t="s">
        <v>70</v>
      </c>
      <c r="F7" s="190"/>
      <c r="G7" s="218" t="s">
        <v>160</v>
      </c>
      <c r="H7" s="219"/>
      <c r="I7" s="220"/>
      <c r="J7" s="189" t="s">
        <v>81</v>
      </c>
      <c r="K7" s="190"/>
      <c r="L7" s="191" t="s">
        <v>160</v>
      </c>
      <c r="M7" s="192"/>
      <c r="N7" s="193"/>
      <c r="V7"/>
      <c r="W7" s="102"/>
    </row>
    <row r="8" spans="1:33" s="146" customFormat="1" x14ac:dyDescent="0.25">
      <c r="C8" s="147"/>
      <c r="D8" s="148"/>
      <c r="E8" s="38"/>
      <c r="F8" s="36"/>
      <c r="G8" s="36"/>
      <c r="H8" s="36"/>
      <c r="I8" s="36"/>
      <c r="J8" s="148"/>
      <c r="P8" s="161" t="s">
        <v>64</v>
      </c>
      <c r="Q8" s="149"/>
      <c r="T8" s="149"/>
      <c r="U8" s="149"/>
      <c r="W8" s="150"/>
    </row>
    <row r="9" spans="1:33" ht="21" customHeight="1" x14ac:dyDescent="0.25">
      <c r="A9" s="165" t="s">
        <v>162</v>
      </c>
      <c r="B9" s="165" t="s">
        <v>28</v>
      </c>
      <c r="C9" s="46"/>
      <c r="D9" s="20" t="s">
        <v>0</v>
      </c>
      <c r="E9" s="187" t="s">
        <v>187</v>
      </c>
      <c r="F9" s="187"/>
      <c r="G9" s="187"/>
      <c r="H9" s="187"/>
      <c r="I9" s="187"/>
      <c r="J9" s="187" t="s">
        <v>82</v>
      </c>
      <c r="K9" s="187"/>
      <c r="L9" s="187"/>
      <c r="M9" s="187"/>
      <c r="N9" s="187"/>
      <c r="O9" s="40"/>
      <c r="P9" s="9"/>
      <c r="Q9" s="9"/>
      <c r="T9" s="9"/>
      <c r="U9" s="9"/>
      <c r="V9" s="10"/>
      <c r="W9" s="103" t="s">
        <v>178</v>
      </c>
      <c r="X9" s="12"/>
    </row>
    <row r="10" spans="1:33" ht="16.5" customHeight="1" x14ac:dyDescent="0.25">
      <c r="A10" s="165"/>
      <c r="B10" s="165"/>
      <c r="C10" s="46"/>
      <c r="D10" s="21"/>
      <c r="E10" s="176" t="s">
        <v>244</v>
      </c>
      <c r="F10" s="176"/>
      <c r="G10" s="176"/>
      <c r="H10" s="176"/>
      <c r="I10" s="176"/>
      <c r="J10" s="176" t="s">
        <v>158</v>
      </c>
      <c r="K10" s="176"/>
      <c r="L10" s="176"/>
      <c r="M10" s="176"/>
      <c r="N10" s="176"/>
      <c r="O10" s="40"/>
      <c r="P10" s="54"/>
      <c r="Q10" s="54"/>
      <c r="T10" s="54"/>
      <c r="U10" s="54"/>
      <c r="V10" s="53"/>
      <c r="W10" s="104" t="s">
        <v>168</v>
      </c>
      <c r="X10" s="62"/>
      <c r="Y10" s="62"/>
      <c r="Z10" s="62"/>
      <c r="AA10" s="62"/>
      <c r="AB10" s="62"/>
      <c r="AC10" s="62"/>
      <c r="AD10" s="62"/>
      <c r="AE10" s="62"/>
      <c r="AF10" s="62"/>
      <c r="AG10" s="62"/>
    </row>
    <row r="11" spans="1:33" x14ac:dyDescent="0.25">
      <c r="A11" s="165"/>
      <c r="B11" s="165"/>
      <c r="C11" s="16">
        <v>1</v>
      </c>
      <c r="D11" s="22"/>
      <c r="E11" s="31" t="s">
        <v>2</v>
      </c>
      <c r="F11" s="212" t="s">
        <v>45</v>
      </c>
      <c r="G11" s="185"/>
      <c r="H11" s="185"/>
      <c r="I11" s="185"/>
      <c r="J11" s="31" t="s">
        <v>2</v>
      </c>
      <c r="K11" s="184" t="s">
        <v>83</v>
      </c>
      <c r="L11" s="185"/>
      <c r="M11" s="185"/>
      <c r="N11" s="185"/>
      <c r="O11" s="209" t="str">
        <f>IF(AND(Q16=C16,SUM(Q11:Q14)&gt;0),"Pokud je vybrána odpověď f), nemůže být zároveň vybrána odpověď a) - e)","")</f>
        <v/>
      </c>
      <c r="P11" s="160" t="b">
        <v>0</v>
      </c>
      <c r="Q11" s="3" t="str">
        <f t="shared" ref="Q11:Q16" si="0">IF(P11=TRUE,C11,"")</f>
        <v/>
      </c>
      <c r="T11" s="54"/>
      <c r="U11" s="54"/>
      <c r="V11" s="53"/>
      <c r="W11" s="104" t="s">
        <v>169</v>
      </c>
      <c r="X11" s="62"/>
      <c r="Y11" s="62"/>
      <c r="Z11" s="62"/>
      <c r="AA11" s="62"/>
      <c r="AB11" s="62"/>
      <c r="AC11" s="62"/>
      <c r="AD11" s="62"/>
      <c r="AE11" s="62"/>
      <c r="AF11" s="62"/>
      <c r="AG11" s="62"/>
    </row>
    <row r="12" spans="1:33" x14ac:dyDescent="0.25">
      <c r="A12" s="165"/>
      <c r="B12" s="165"/>
      <c r="C12" s="16">
        <v>1</v>
      </c>
      <c r="D12" s="22"/>
      <c r="E12" s="31" t="s">
        <v>3</v>
      </c>
      <c r="F12" s="194" t="s">
        <v>1</v>
      </c>
      <c r="G12" s="194"/>
      <c r="H12" s="194"/>
      <c r="I12" s="194"/>
      <c r="J12" s="31" t="s">
        <v>3</v>
      </c>
      <c r="K12" s="194" t="s">
        <v>84</v>
      </c>
      <c r="L12" s="194"/>
      <c r="M12" s="194"/>
      <c r="N12" s="194"/>
      <c r="O12" s="209"/>
      <c r="P12" s="160" t="b">
        <v>0</v>
      </c>
      <c r="Q12" s="3">
        <f>IF(P20=FALSE,0,IF(P12=TRUE,C12,""))</f>
        <v>0</v>
      </c>
      <c r="T12" s="54"/>
      <c r="U12" s="54"/>
      <c r="V12" s="53"/>
      <c r="W12" s="104" t="s">
        <v>170</v>
      </c>
      <c r="X12" s="62"/>
      <c r="Y12" s="62"/>
      <c r="Z12" s="62"/>
      <c r="AA12" s="62"/>
      <c r="AB12" s="62"/>
      <c r="AC12" s="62"/>
      <c r="AD12" s="62"/>
      <c r="AE12" s="62"/>
      <c r="AF12" s="62"/>
      <c r="AG12" s="62"/>
    </row>
    <row r="13" spans="1:33" x14ac:dyDescent="0.25">
      <c r="A13" s="165"/>
      <c r="B13" s="165"/>
      <c r="C13" s="16">
        <v>1</v>
      </c>
      <c r="D13" s="22"/>
      <c r="E13" s="31" t="s">
        <v>4</v>
      </c>
      <c r="F13" s="185" t="s">
        <v>46</v>
      </c>
      <c r="G13" s="185"/>
      <c r="H13" s="185"/>
      <c r="I13" s="185"/>
      <c r="J13" s="31" t="s">
        <v>4</v>
      </c>
      <c r="K13" s="184" t="s">
        <v>91</v>
      </c>
      <c r="L13" s="185"/>
      <c r="M13" s="185"/>
      <c r="N13" s="185"/>
      <c r="O13" s="209"/>
      <c r="P13" s="160" t="b">
        <v>0</v>
      </c>
      <c r="Q13" s="159" t="str">
        <f>IF(P25=TRUE,0,IF(P13=TRUE,C13,""))</f>
        <v/>
      </c>
      <c r="T13" s="54"/>
      <c r="U13" s="54"/>
      <c r="V13" s="53"/>
      <c r="W13" s="104"/>
      <c r="X13" s="62"/>
      <c r="Y13" s="62"/>
      <c r="Z13" s="62"/>
      <c r="AA13" s="62"/>
      <c r="AB13" s="62"/>
      <c r="AC13" s="62"/>
      <c r="AD13" s="62"/>
      <c r="AE13" s="62"/>
      <c r="AF13" s="62"/>
      <c r="AG13" s="62"/>
    </row>
    <row r="14" spans="1:33" ht="15" customHeight="1" x14ac:dyDescent="0.25">
      <c r="A14" s="165"/>
      <c r="B14" s="165"/>
      <c r="C14" s="16">
        <v>1</v>
      </c>
      <c r="D14" s="22"/>
      <c r="E14" s="31" t="s">
        <v>5</v>
      </c>
      <c r="F14" s="170" t="s">
        <v>149</v>
      </c>
      <c r="G14" s="170"/>
      <c r="H14" s="170"/>
      <c r="I14" s="170"/>
      <c r="J14" s="31" t="s">
        <v>5</v>
      </c>
      <c r="K14" s="170" t="s">
        <v>90</v>
      </c>
      <c r="L14" s="170"/>
      <c r="M14" s="170"/>
      <c r="N14" s="170"/>
      <c r="O14" s="209"/>
      <c r="P14" s="160" t="b">
        <v>0</v>
      </c>
      <c r="Q14" s="3" t="str">
        <f t="shared" si="0"/>
        <v/>
      </c>
      <c r="T14" s="54"/>
      <c r="U14" s="54"/>
      <c r="V14" s="53"/>
      <c r="W14" s="104"/>
      <c r="X14" s="62"/>
      <c r="Y14" s="62"/>
      <c r="Z14" s="62"/>
      <c r="AA14" s="62"/>
      <c r="AB14" s="62"/>
      <c r="AC14" s="62"/>
      <c r="AD14" s="62"/>
      <c r="AE14" s="62"/>
      <c r="AF14" s="62"/>
      <c r="AG14" s="62"/>
    </row>
    <row r="15" spans="1:33" ht="15" customHeight="1" x14ac:dyDescent="0.25">
      <c r="A15" s="165"/>
      <c r="B15" s="165"/>
      <c r="C15" s="16">
        <v>1</v>
      </c>
      <c r="D15" s="22"/>
      <c r="E15" s="31" t="s">
        <v>19</v>
      </c>
      <c r="F15" s="195" t="s">
        <v>75</v>
      </c>
      <c r="G15" s="170"/>
      <c r="H15" s="170"/>
      <c r="I15" s="170"/>
      <c r="J15" s="31" t="s">
        <v>19</v>
      </c>
      <c r="K15" s="195" t="s">
        <v>85</v>
      </c>
      <c r="L15" s="170"/>
      <c r="M15" s="170"/>
      <c r="N15" s="170"/>
      <c r="O15" s="209"/>
      <c r="P15" s="160" t="b">
        <v>0</v>
      </c>
      <c r="Q15" s="3" t="str">
        <f t="shared" si="0"/>
        <v/>
      </c>
      <c r="T15" s="54"/>
      <c r="U15" s="54"/>
      <c r="V15" s="53"/>
      <c r="W15" s="104"/>
      <c r="X15" s="62"/>
      <c r="Y15" s="62"/>
      <c r="Z15" s="62"/>
      <c r="AA15" s="62"/>
      <c r="AB15" s="62"/>
      <c r="AC15" s="62"/>
      <c r="AD15" s="62"/>
      <c r="AE15" s="62"/>
      <c r="AF15" s="62"/>
      <c r="AG15" s="62"/>
    </row>
    <row r="16" spans="1:33" x14ac:dyDescent="0.25">
      <c r="A16" s="165"/>
      <c r="B16" s="165"/>
      <c r="C16" s="16">
        <v>0</v>
      </c>
      <c r="D16" s="22"/>
      <c r="E16" s="31" t="s">
        <v>74</v>
      </c>
      <c r="F16" s="186" t="s">
        <v>213</v>
      </c>
      <c r="G16" s="186"/>
      <c r="H16" s="186"/>
      <c r="I16" s="186"/>
      <c r="J16" s="31" t="s">
        <v>74</v>
      </c>
      <c r="K16" s="186" t="s">
        <v>86</v>
      </c>
      <c r="L16" s="186"/>
      <c r="M16" s="186"/>
      <c r="N16" s="186"/>
      <c r="O16" s="209"/>
      <c r="P16" s="160" t="b">
        <v>0</v>
      </c>
      <c r="Q16" s="3" t="str">
        <f t="shared" si="0"/>
        <v/>
      </c>
      <c r="T16" s="54"/>
      <c r="U16" s="54"/>
      <c r="V16" s="53"/>
      <c r="W16" s="104"/>
      <c r="X16" s="62"/>
      <c r="Y16" s="62"/>
      <c r="Z16" s="62"/>
      <c r="AA16" s="62"/>
      <c r="AB16" s="62"/>
      <c r="AC16" s="62"/>
      <c r="AD16" s="62"/>
      <c r="AE16" s="62"/>
      <c r="AF16" s="62"/>
      <c r="AG16" s="62"/>
    </row>
    <row r="17" spans="1:33" s="129" customFormat="1" ht="23.25" customHeight="1" x14ac:dyDescent="0.25">
      <c r="A17" s="165"/>
      <c r="B17" s="165"/>
      <c r="C17" s="120"/>
      <c r="D17" s="28" t="s">
        <v>171</v>
      </c>
      <c r="E17" s="172" t="s">
        <v>173</v>
      </c>
      <c r="F17" s="172"/>
      <c r="G17" s="172"/>
      <c r="H17" s="172"/>
      <c r="I17" s="172"/>
      <c r="J17" s="121"/>
      <c r="K17" s="122"/>
      <c r="L17" s="122"/>
      <c r="M17" s="122"/>
      <c r="N17" s="122"/>
      <c r="O17" s="123"/>
      <c r="P17" s="124"/>
      <c r="Q17" s="125"/>
      <c r="T17" s="127"/>
      <c r="U17" s="127"/>
      <c r="V17" s="126"/>
      <c r="W17" s="104" t="s">
        <v>186</v>
      </c>
      <c r="X17" s="128"/>
      <c r="Y17" s="128"/>
      <c r="Z17" s="128"/>
      <c r="AA17" s="128"/>
      <c r="AB17" s="128"/>
      <c r="AC17" s="128"/>
      <c r="AD17" s="128"/>
      <c r="AE17" s="128"/>
      <c r="AF17" s="128"/>
      <c r="AG17" s="128"/>
    </row>
    <row r="18" spans="1:33" s="129" customFormat="1" x14ac:dyDescent="0.25">
      <c r="A18" s="165"/>
      <c r="B18" s="165"/>
      <c r="C18" s="120"/>
      <c r="D18" s="130"/>
      <c r="E18" s="213" t="str">
        <f>+IF(P16=TRUE,"   Otázka navazující na předchozí; ve Vašem případě není třeba vyplňovat.",+IF(P12=FALSE,"   Otázka navazující na předchozí; ve Vašem případě není třeba vyplňovat."," - "))</f>
        <v xml:space="preserve">   Otázka navazující na předchozí; ve Vašem případě není třeba vyplňovat.</v>
      </c>
      <c r="F18" s="213"/>
      <c r="G18" s="213"/>
      <c r="H18" s="213"/>
      <c r="I18" s="213"/>
      <c r="J18" s="121"/>
      <c r="K18" s="122"/>
      <c r="L18" s="122"/>
      <c r="M18" s="122"/>
      <c r="N18" s="122"/>
      <c r="O18" s="123"/>
      <c r="P18" s="124"/>
      <c r="Q18" s="125"/>
      <c r="T18" s="127"/>
      <c r="U18" s="127"/>
      <c r="V18" s="126"/>
      <c r="W18" s="104"/>
      <c r="X18" s="128"/>
      <c r="Y18" s="128"/>
      <c r="Z18" s="128"/>
      <c r="AA18" s="128"/>
      <c r="AB18" s="128"/>
      <c r="AC18" s="128"/>
      <c r="AD18" s="128"/>
      <c r="AE18" s="128"/>
      <c r="AF18" s="128"/>
      <c r="AG18" s="128"/>
    </row>
    <row r="19" spans="1:33" s="129" customFormat="1" x14ac:dyDescent="0.25">
      <c r="A19" s="165"/>
      <c r="B19" s="165"/>
      <c r="C19" s="120"/>
      <c r="D19" s="131"/>
      <c r="E19" s="144" t="s">
        <v>2</v>
      </c>
      <c r="F19" s="145" t="s">
        <v>176</v>
      </c>
      <c r="G19" s="145"/>
      <c r="H19" s="145"/>
      <c r="I19" s="145"/>
      <c r="J19" s="121"/>
      <c r="K19" s="122"/>
      <c r="L19" s="122"/>
      <c r="M19" s="122"/>
      <c r="N19" s="122"/>
      <c r="O19" s="123"/>
      <c r="P19" s="124" t="b">
        <v>0</v>
      </c>
      <c r="Q19" s="125"/>
      <c r="T19" s="127"/>
      <c r="U19" s="127"/>
      <c r="V19" s="126"/>
      <c r="W19" s="13"/>
      <c r="X19" s="128"/>
      <c r="Y19" s="128"/>
      <c r="Z19" s="128"/>
      <c r="AA19" s="128"/>
      <c r="AB19" s="128"/>
      <c r="AC19" s="128"/>
      <c r="AD19" s="128"/>
      <c r="AE19" s="128"/>
      <c r="AF19" s="128"/>
      <c r="AG19" s="128"/>
    </row>
    <row r="20" spans="1:33" s="129" customFormat="1" x14ac:dyDescent="0.25">
      <c r="A20" s="165"/>
      <c r="B20" s="165"/>
      <c r="C20" s="120"/>
      <c r="D20" s="131"/>
      <c r="E20" s="144" t="s">
        <v>3</v>
      </c>
      <c r="F20" s="145" t="s">
        <v>174</v>
      </c>
      <c r="G20" s="145"/>
      <c r="H20" s="145"/>
      <c r="I20" s="145"/>
      <c r="J20" s="121"/>
      <c r="K20" s="122"/>
      <c r="L20" s="122"/>
      <c r="M20" s="122"/>
      <c r="N20" s="122"/>
      <c r="O20" s="123"/>
      <c r="P20" s="140" t="b">
        <v>0</v>
      </c>
      <c r="Q20" s="125"/>
      <c r="T20" s="127"/>
      <c r="U20" s="127"/>
      <c r="V20" s="126"/>
      <c r="W20" s="104" t="s">
        <v>188</v>
      </c>
      <c r="X20" s="128"/>
      <c r="Y20" s="128"/>
      <c r="Z20" s="128"/>
      <c r="AA20" s="128"/>
      <c r="AB20" s="128"/>
      <c r="AC20" s="128"/>
      <c r="AD20" s="128"/>
      <c r="AE20" s="128"/>
      <c r="AF20" s="128"/>
      <c r="AG20" s="128"/>
    </row>
    <row r="21" spans="1:33" s="129" customFormat="1" x14ac:dyDescent="0.25">
      <c r="A21" s="165"/>
      <c r="B21" s="165"/>
      <c r="C21" s="120"/>
      <c r="D21" s="131"/>
      <c r="E21" s="144" t="s">
        <v>4</v>
      </c>
      <c r="F21" s="145" t="s">
        <v>177</v>
      </c>
      <c r="G21" s="145"/>
      <c r="H21" s="145"/>
      <c r="I21" s="145"/>
      <c r="J21" s="121"/>
      <c r="K21" s="122"/>
      <c r="L21" s="122"/>
      <c r="M21" s="122"/>
      <c r="N21" s="122"/>
      <c r="O21" s="123"/>
      <c r="P21" s="124" t="b">
        <v>0</v>
      </c>
      <c r="Q21" s="125"/>
      <c r="T21" s="127"/>
      <c r="U21" s="127"/>
      <c r="V21" s="126"/>
      <c r="W21" s="104"/>
      <c r="X21" s="128"/>
      <c r="Y21" s="128"/>
      <c r="Z21" s="128"/>
      <c r="AA21" s="128"/>
      <c r="AB21" s="128"/>
      <c r="AC21" s="128"/>
      <c r="AD21" s="128"/>
      <c r="AE21" s="128"/>
      <c r="AF21" s="128"/>
      <c r="AG21" s="128"/>
    </row>
    <row r="22" spans="1:33" s="129" customFormat="1" x14ac:dyDescent="0.25">
      <c r="A22" s="165"/>
      <c r="B22" s="165"/>
      <c r="C22" s="120"/>
      <c r="D22" s="131"/>
      <c r="E22" s="144" t="s">
        <v>5</v>
      </c>
      <c r="F22" s="145" t="s">
        <v>175</v>
      </c>
      <c r="G22" s="145"/>
      <c r="H22" s="145"/>
      <c r="I22" s="145"/>
      <c r="J22" s="121"/>
      <c r="K22" s="122"/>
      <c r="L22" s="122"/>
      <c r="M22" s="122"/>
      <c r="N22" s="122"/>
      <c r="O22" s="123"/>
      <c r="P22" s="124" t="b">
        <v>0</v>
      </c>
      <c r="Q22" s="125"/>
      <c r="T22" s="127"/>
      <c r="U22" s="127"/>
      <c r="V22" s="126"/>
      <c r="W22" s="104"/>
      <c r="X22" s="128"/>
      <c r="Y22" s="128"/>
      <c r="Z22" s="128"/>
      <c r="AA22" s="128"/>
      <c r="AB22" s="128"/>
      <c r="AC22" s="128"/>
      <c r="AD22" s="128"/>
      <c r="AE22" s="128"/>
      <c r="AF22" s="128"/>
      <c r="AG22" s="128"/>
    </row>
    <row r="23" spans="1:33" s="129" customFormat="1" ht="23.25" customHeight="1" x14ac:dyDescent="0.25">
      <c r="A23" s="165"/>
      <c r="B23" s="165"/>
      <c r="C23" s="120"/>
      <c r="D23" s="28" t="s">
        <v>172</v>
      </c>
      <c r="E23" s="172" t="s">
        <v>184</v>
      </c>
      <c r="F23" s="172"/>
      <c r="G23" s="172"/>
      <c r="H23" s="172"/>
      <c r="I23" s="172"/>
      <c r="J23" s="121"/>
      <c r="K23" s="122"/>
      <c r="L23" s="122"/>
      <c r="M23" s="122"/>
      <c r="N23" s="122"/>
      <c r="O23" s="123"/>
      <c r="P23" s="124"/>
      <c r="Q23" s="125"/>
      <c r="T23" s="127"/>
      <c r="U23" s="127"/>
      <c r="V23" s="126"/>
      <c r="W23" s="104"/>
      <c r="X23" s="128"/>
      <c r="Y23" s="128"/>
      <c r="Z23" s="128"/>
      <c r="AA23" s="128"/>
      <c r="AB23" s="128"/>
      <c r="AC23" s="128"/>
      <c r="AD23" s="128"/>
      <c r="AE23" s="128"/>
      <c r="AF23" s="128"/>
      <c r="AG23" s="128"/>
    </row>
    <row r="24" spans="1:33" s="129" customFormat="1" x14ac:dyDescent="0.25">
      <c r="A24" s="165"/>
      <c r="B24" s="165"/>
      <c r="C24" s="120"/>
      <c r="D24" s="130"/>
      <c r="E24" s="213" t="str">
        <f>+IF(P16=TRUE,"  Otázka navazující na první téma; ve Vašem případě není třeba vyplňovat.",+IF(P13=FALSE,"  Otázka navazující na první téma; ve Vašem případě není třeba vyplňovat."," - "))</f>
        <v xml:space="preserve">  Otázka navazující na první téma; ve Vašem případě není třeba vyplňovat.</v>
      </c>
      <c r="F24" s="213"/>
      <c r="G24" s="213"/>
      <c r="H24" s="213"/>
      <c r="I24" s="213"/>
      <c r="J24" s="121"/>
      <c r="K24" s="122"/>
      <c r="L24" s="122"/>
      <c r="M24" s="122"/>
      <c r="N24" s="122"/>
      <c r="O24" s="123"/>
      <c r="P24" s="124"/>
      <c r="Q24" s="125"/>
      <c r="T24" s="127"/>
      <c r="U24" s="127"/>
      <c r="V24" s="126"/>
      <c r="W24" s="13"/>
      <c r="X24" s="128"/>
      <c r="Y24" s="128"/>
      <c r="Z24" s="128"/>
      <c r="AA24" s="128"/>
      <c r="AB24" s="128"/>
      <c r="AC24" s="128"/>
      <c r="AD24" s="128"/>
      <c r="AE24" s="128"/>
      <c r="AF24" s="128"/>
      <c r="AG24" s="128"/>
    </row>
    <row r="25" spans="1:33" s="129" customFormat="1" x14ac:dyDescent="0.25">
      <c r="A25" s="165"/>
      <c r="B25" s="165"/>
      <c r="C25" s="120"/>
      <c r="D25" s="131"/>
      <c r="E25" s="144" t="s">
        <v>2</v>
      </c>
      <c r="F25" s="145" t="s">
        <v>179</v>
      </c>
      <c r="G25" s="145"/>
      <c r="H25" s="145"/>
      <c r="I25" s="145"/>
      <c r="J25" s="121"/>
      <c r="K25" s="122"/>
      <c r="L25" s="122"/>
      <c r="M25" s="122"/>
      <c r="N25" s="122"/>
      <c r="O25" s="123"/>
      <c r="P25" s="140" t="b">
        <v>0</v>
      </c>
      <c r="Q25" s="125"/>
      <c r="T25" s="127"/>
      <c r="U25" s="127"/>
      <c r="V25" s="126"/>
      <c r="W25" s="104" t="s">
        <v>185</v>
      </c>
      <c r="X25" s="128"/>
      <c r="Y25" s="128"/>
      <c r="Z25" s="128"/>
      <c r="AA25" s="128"/>
      <c r="AB25" s="128"/>
      <c r="AC25" s="128"/>
      <c r="AD25" s="128"/>
      <c r="AE25" s="128"/>
      <c r="AF25" s="128"/>
      <c r="AG25" s="128"/>
    </row>
    <row r="26" spans="1:33" s="129" customFormat="1" x14ac:dyDescent="0.25">
      <c r="A26" s="165"/>
      <c r="B26" s="165"/>
      <c r="C26" s="120"/>
      <c r="D26" s="131"/>
      <c r="E26" s="144" t="s">
        <v>3</v>
      </c>
      <c r="F26" s="145" t="s">
        <v>182</v>
      </c>
      <c r="G26" s="145"/>
      <c r="H26" s="145"/>
      <c r="I26" s="145"/>
      <c r="J26" s="121"/>
      <c r="K26" s="122"/>
      <c r="L26" s="122"/>
      <c r="M26" s="122"/>
      <c r="N26" s="122"/>
      <c r="O26" s="123"/>
      <c r="P26" s="124" t="b">
        <v>0</v>
      </c>
      <c r="Q26" s="125"/>
      <c r="R26" s="126"/>
      <c r="S26" s="104"/>
      <c r="T26" s="127"/>
      <c r="U26" s="127"/>
      <c r="V26" s="127"/>
      <c r="W26" s="134"/>
      <c r="X26" s="128"/>
      <c r="Y26" s="128"/>
      <c r="Z26" s="128"/>
      <c r="AA26" s="128"/>
      <c r="AB26" s="128"/>
      <c r="AC26" s="128"/>
      <c r="AD26" s="128"/>
      <c r="AE26" s="128"/>
      <c r="AF26" s="128"/>
      <c r="AG26" s="128"/>
    </row>
    <row r="27" spans="1:33" s="129" customFormat="1" x14ac:dyDescent="0.25">
      <c r="A27" s="165"/>
      <c r="B27" s="165"/>
      <c r="C27" s="120"/>
      <c r="D27" s="131"/>
      <c r="E27" s="144" t="s">
        <v>4</v>
      </c>
      <c r="F27" s="145" t="s">
        <v>183</v>
      </c>
      <c r="G27" s="145"/>
      <c r="H27" s="145"/>
      <c r="I27" s="145"/>
      <c r="J27" s="121"/>
      <c r="K27" s="122"/>
      <c r="L27" s="122"/>
      <c r="M27" s="122"/>
      <c r="N27" s="122"/>
      <c r="O27" s="123"/>
      <c r="P27" s="124" t="b">
        <v>0</v>
      </c>
      <c r="Q27" s="125"/>
      <c r="R27" s="126"/>
      <c r="S27" s="104"/>
      <c r="T27" s="127"/>
      <c r="U27" s="127"/>
      <c r="V27" s="127"/>
      <c r="W27" s="134"/>
      <c r="X27" s="128"/>
      <c r="Y27" s="128"/>
      <c r="Z27" s="128"/>
      <c r="AA27" s="128"/>
      <c r="AB27" s="128"/>
      <c r="AC27" s="128"/>
      <c r="AD27" s="128"/>
      <c r="AE27" s="128"/>
      <c r="AF27" s="128"/>
      <c r="AG27" s="128"/>
    </row>
    <row r="28" spans="1:33" s="129" customFormat="1" x14ac:dyDescent="0.25">
      <c r="A28" s="165"/>
      <c r="B28" s="165"/>
      <c r="C28" s="120"/>
      <c r="D28" s="131"/>
      <c r="E28" s="144" t="s">
        <v>5</v>
      </c>
      <c r="F28" s="145" t="s">
        <v>181</v>
      </c>
      <c r="G28" s="145"/>
      <c r="H28" s="145"/>
      <c r="I28" s="145"/>
      <c r="J28" s="121"/>
      <c r="K28" s="122"/>
      <c r="L28" s="122"/>
      <c r="M28" s="122"/>
      <c r="N28" s="122"/>
      <c r="O28" s="123"/>
      <c r="P28" s="124" t="b">
        <v>0</v>
      </c>
      <c r="Q28" s="125"/>
      <c r="R28" s="126"/>
      <c r="S28" s="104"/>
      <c r="T28" s="127"/>
      <c r="U28" s="127"/>
      <c r="V28" s="127"/>
      <c r="W28" s="134"/>
      <c r="X28" s="128"/>
      <c r="Y28" s="128"/>
      <c r="Z28" s="128"/>
      <c r="AA28" s="128"/>
      <c r="AB28" s="128"/>
      <c r="AC28" s="128"/>
      <c r="AD28" s="128"/>
      <c r="AE28" s="128"/>
      <c r="AF28" s="128"/>
      <c r="AG28" s="128"/>
    </row>
    <row r="29" spans="1:33" ht="29.25" customHeight="1" x14ac:dyDescent="0.25">
      <c r="A29" s="165"/>
      <c r="B29" s="165"/>
      <c r="C29" s="46"/>
      <c r="D29" s="20" t="s">
        <v>6</v>
      </c>
      <c r="E29" s="181" t="s">
        <v>189</v>
      </c>
      <c r="F29" s="181"/>
      <c r="G29" s="181"/>
      <c r="H29" s="181"/>
      <c r="I29" s="181"/>
      <c r="J29" s="181" t="s">
        <v>87</v>
      </c>
      <c r="K29" s="181"/>
      <c r="L29" s="181"/>
      <c r="M29" s="181"/>
      <c r="N29" s="181"/>
      <c r="O29" s="40"/>
      <c r="P29" s="54"/>
      <c r="R29" s="53"/>
      <c r="S29" s="104"/>
      <c r="T29" s="54"/>
      <c r="U29" s="54"/>
      <c r="V29" s="54"/>
      <c r="W29" s="134"/>
      <c r="X29" s="62"/>
      <c r="Y29" s="62"/>
      <c r="Z29" s="62"/>
      <c r="AA29" s="62"/>
      <c r="AB29" s="62"/>
      <c r="AC29" s="62"/>
      <c r="AD29" s="62"/>
      <c r="AE29" s="62"/>
      <c r="AF29" s="62"/>
      <c r="AG29" s="62"/>
    </row>
    <row r="30" spans="1:33" ht="15" customHeight="1" x14ac:dyDescent="0.25">
      <c r="A30" s="165"/>
      <c r="B30" s="165"/>
      <c r="C30" s="46"/>
      <c r="D30" s="22"/>
      <c r="E30" s="176" t="s">
        <v>243</v>
      </c>
      <c r="F30" s="176"/>
      <c r="G30" s="176"/>
      <c r="H30" s="176"/>
      <c r="I30" s="176"/>
      <c r="J30" s="176" t="s">
        <v>88</v>
      </c>
      <c r="K30" s="176"/>
      <c r="L30" s="176"/>
      <c r="M30" s="176"/>
      <c r="N30" s="176"/>
      <c r="O30" s="40"/>
      <c r="P30" s="54"/>
      <c r="R30" s="53"/>
      <c r="S30" s="104"/>
      <c r="T30" s="54"/>
      <c r="U30" s="54"/>
      <c r="V30" s="54"/>
      <c r="W30" s="134"/>
      <c r="X30" s="62"/>
      <c r="Y30" s="62"/>
      <c r="Z30" s="62"/>
      <c r="AA30" s="62"/>
      <c r="AB30" s="62"/>
      <c r="AC30" s="62"/>
      <c r="AD30" s="62"/>
      <c r="AE30" s="62"/>
      <c r="AF30" s="62"/>
      <c r="AG30" s="62"/>
    </row>
    <row r="31" spans="1:33" x14ac:dyDescent="0.25">
      <c r="A31" s="165"/>
      <c r="B31" s="165"/>
      <c r="C31" s="16">
        <v>1</v>
      </c>
      <c r="D31" s="22"/>
      <c r="E31" s="31" t="s">
        <v>2</v>
      </c>
      <c r="F31" s="170" t="s">
        <v>43</v>
      </c>
      <c r="G31" s="170"/>
      <c r="H31" s="170"/>
      <c r="I31" s="170"/>
      <c r="J31" s="31" t="s">
        <v>2</v>
      </c>
      <c r="K31" s="170" t="s">
        <v>89</v>
      </c>
      <c r="L31" s="170"/>
      <c r="M31" s="170"/>
      <c r="N31" s="170"/>
      <c r="O31" s="210" t="str">
        <f>IF(AND(Q34=C34,SUM(Q31:Q33)&gt;0),"Pokud je vybrána odpověď d), nemůže být zároveň vybrána odpověď a) - c)","")</f>
        <v/>
      </c>
      <c r="P31" s="160" t="b">
        <v>0</v>
      </c>
      <c r="Q31" s="3" t="str">
        <f>IF(P31=TRUE,C31,"")</f>
        <v/>
      </c>
      <c r="R31" s="53"/>
      <c r="S31" s="104"/>
      <c r="T31" s="54"/>
      <c r="U31" s="54"/>
      <c r="V31" s="54"/>
      <c r="W31" s="134"/>
      <c r="X31" s="62"/>
      <c r="Y31" s="62"/>
      <c r="Z31" s="62"/>
      <c r="AA31" s="62"/>
      <c r="AB31" s="62"/>
      <c r="AC31" s="62"/>
      <c r="AD31" s="62"/>
      <c r="AE31" s="62"/>
      <c r="AF31" s="62"/>
      <c r="AG31" s="62"/>
    </row>
    <row r="32" spans="1:33" ht="15" customHeight="1" x14ac:dyDescent="0.25">
      <c r="A32" s="165"/>
      <c r="B32" s="165"/>
      <c r="C32" s="16">
        <v>1</v>
      </c>
      <c r="D32" s="23"/>
      <c r="E32" s="31" t="s">
        <v>3</v>
      </c>
      <c r="F32" s="170" t="s">
        <v>150</v>
      </c>
      <c r="G32" s="170"/>
      <c r="H32" s="170"/>
      <c r="I32" s="170"/>
      <c r="J32" s="31" t="s">
        <v>3</v>
      </c>
      <c r="K32" s="183" t="s">
        <v>94</v>
      </c>
      <c r="L32" s="170"/>
      <c r="M32" s="170"/>
      <c r="N32" s="170"/>
      <c r="O32" s="210"/>
      <c r="P32" s="160" t="b">
        <v>0</v>
      </c>
      <c r="Q32" s="3" t="str">
        <f>IF(P32=TRUE,C32,"")</f>
        <v/>
      </c>
      <c r="R32" s="53"/>
      <c r="S32" s="104"/>
      <c r="T32" s="54"/>
      <c r="U32" s="54"/>
      <c r="V32" s="54"/>
      <c r="W32" s="134"/>
      <c r="X32" s="62"/>
      <c r="Y32" s="62"/>
      <c r="Z32" s="62"/>
      <c r="AA32" s="62"/>
      <c r="AB32" s="62"/>
      <c r="AC32" s="62"/>
      <c r="AD32" s="62"/>
      <c r="AE32" s="62"/>
      <c r="AF32" s="62"/>
      <c r="AG32" s="62"/>
    </row>
    <row r="33" spans="1:33" ht="15" customHeight="1" x14ac:dyDescent="0.25">
      <c r="A33" s="165"/>
      <c r="B33" s="165"/>
      <c r="C33" s="16">
        <v>3</v>
      </c>
      <c r="D33" s="22"/>
      <c r="E33" s="31" t="s">
        <v>4</v>
      </c>
      <c r="F33" s="170" t="s">
        <v>44</v>
      </c>
      <c r="G33" s="170"/>
      <c r="H33" s="170"/>
      <c r="I33" s="170"/>
      <c r="J33" s="31" t="s">
        <v>4</v>
      </c>
      <c r="K33" s="183" t="s">
        <v>92</v>
      </c>
      <c r="L33" s="170"/>
      <c r="M33" s="170"/>
      <c r="N33" s="170"/>
      <c r="O33" s="210"/>
      <c r="P33" s="160" t="b">
        <v>0</v>
      </c>
      <c r="Q33" s="3" t="str">
        <f>IF(P33=TRUE,C33,"")</f>
        <v/>
      </c>
      <c r="R33" s="53"/>
      <c r="S33" s="104"/>
      <c r="T33" s="54"/>
      <c r="U33" s="54"/>
      <c r="V33" s="54"/>
      <c r="W33" s="208"/>
      <c r="X33" s="208"/>
      <c r="Y33" s="208"/>
      <c r="Z33" s="208"/>
      <c r="AA33" s="208"/>
      <c r="AB33" s="208"/>
      <c r="AC33" s="208"/>
      <c r="AD33" s="208"/>
      <c r="AE33" s="208"/>
      <c r="AF33" s="208"/>
      <c r="AG33" s="208"/>
    </row>
    <row r="34" spans="1:33" ht="15" customHeight="1" x14ac:dyDescent="0.25">
      <c r="A34" s="165"/>
      <c r="B34" s="165"/>
      <c r="C34" s="16">
        <v>0</v>
      </c>
      <c r="D34" s="22"/>
      <c r="E34" s="31" t="s">
        <v>5</v>
      </c>
      <c r="F34" s="170" t="s">
        <v>192</v>
      </c>
      <c r="G34" s="170"/>
      <c r="H34" s="170"/>
      <c r="I34" s="170"/>
      <c r="J34" s="31" t="s">
        <v>5</v>
      </c>
      <c r="K34" s="186" t="s">
        <v>93</v>
      </c>
      <c r="L34" s="186"/>
      <c r="M34" s="186"/>
      <c r="N34" s="186"/>
      <c r="O34" s="210"/>
      <c r="P34" s="160" t="b">
        <v>0</v>
      </c>
      <c r="Q34" s="3" t="str">
        <f>IF(P34=TRUE,C34,"")</f>
        <v/>
      </c>
      <c r="R34" s="53"/>
      <c r="S34" s="104"/>
      <c r="T34" s="54"/>
      <c r="U34" s="54"/>
      <c r="V34" s="54"/>
      <c r="W34" s="208"/>
      <c r="X34" s="208"/>
      <c r="Y34" s="208"/>
      <c r="Z34" s="208"/>
      <c r="AA34" s="208"/>
      <c r="AB34" s="208"/>
      <c r="AC34" s="208"/>
      <c r="AD34" s="208"/>
      <c r="AE34" s="208"/>
      <c r="AF34" s="208"/>
      <c r="AG34" s="208"/>
    </row>
    <row r="35" spans="1:33" ht="29.25" customHeight="1" x14ac:dyDescent="0.25">
      <c r="A35" s="165"/>
      <c r="B35" s="165"/>
      <c r="C35" s="46"/>
      <c r="D35" s="20" t="s">
        <v>7</v>
      </c>
      <c r="E35" s="187" t="s">
        <v>190</v>
      </c>
      <c r="F35" s="187"/>
      <c r="G35" s="187"/>
      <c r="H35" s="187"/>
      <c r="I35" s="187"/>
      <c r="J35" s="187" t="s">
        <v>155</v>
      </c>
      <c r="K35" s="187"/>
      <c r="L35" s="187"/>
      <c r="M35" s="187"/>
      <c r="N35" s="187"/>
      <c r="O35" s="41"/>
      <c r="P35" s="54"/>
      <c r="R35" s="53"/>
      <c r="S35" s="104"/>
      <c r="T35" s="54"/>
      <c r="U35" s="54"/>
      <c r="V35" s="54"/>
      <c r="W35" s="134"/>
      <c r="X35" s="62"/>
      <c r="Y35" s="62"/>
      <c r="Z35" s="62"/>
      <c r="AA35" s="62"/>
      <c r="AB35" s="62"/>
      <c r="AC35" s="62"/>
      <c r="AD35" s="62"/>
      <c r="AE35" s="62"/>
      <c r="AF35" s="62"/>
      <c r="AG35" s="62"/>
    </row>
    <row r="36" spans="1:33" ht="15" customHeight="1" x14ac:dyDescent="0.25">
      <c r="A36" s="165"/>
      <c r="B36" s="165"/>
      <c r="C36" s="46"/>
      <c r="D36" s="21"/>
      <c r="E36" s="176" t="s">
        <v>242</v>
      </c>
      <c r="F36" s="176"/>
      <c r="G36" s="176"/>
      <c r="H36" s="176"/>
      <c r="I36" s="176"/>
      <c r="J36" s="176" t="s">
        <v>159</v>
      </c>
      <c r="K36" s="176"/>
      <c r="L36" s="176"/>
      <c r="M36" s="176"/>
      <c r="N36" s="176"/>
      <c r="O36" s="42"/>
      <c r="P36" s="54"/>
      <c r="R36" s="53"/>
      <c r="S36" s="104"/>
      <c r="T36" s="54"/>
      <c r="U36" s="54"/>
      <c r="V36" s="54"/>
      <c r="W36" s="134"/>
      <c r="X36" s="62"/>
      <c r="Y36" s="62"/>
      <c r="Z36" s="62"/>
      <c r="AA36" s="62"/>
      <c r="AB36" s="62"/>
      <c r="AC36" s="62"/>
      <c r="AD36" s="62"/>
      <c r="AE36" s="62"/>
      <c r="AF36" s="62"/>
      <c r="AG36" s="62"/>
    </row>
    <row r="37" spans="1:33" ht="15" customHeight="1" x14ac:dyDescent="0.25">
      <c r="A37" s="165"/>
      <c r="B37" s="165"/>
      <c r="C37" s="16">
        <v>2</v>
      </c>
      <c r="D37" s="22"/>
      <c r="E37" s="31" t="s">
        <v>2</v>
      </c>
      <c r="F37" s="183" t="s">
        <v>193</v>
      </c>
      <c r="G37" s="171"/>
      <c r="H37" s="171"/>
      <c r="I37" s="171"/>
      <c r="J37" s="31" t="s">
        <v>2</v>
      </c>
      <c r="K37" s="171" t="s">
        <v>95</v>
      </c>
      <c r="L37" s="171"/>
      <c r="M37" s="171"/>
      <c r="N37" s="171"/>
      <c r="O37" s="209" t="str">
        <f>IF(AND(Q16=C16,Q34=C34,Q41&gt;C40),"Nesoulad mezi odpověďmi na otázky 1) a 2) a odpovědí na otázku 3)","")</f>
        <v/>
      </c>
      <c r="P37" s="52" t="b">
        <v>0</v>
      </c>
      <c r="Q37" s="3" t="str">
        <f>IF(P37=TRUE,C37,"")</f>
        <v/>
      </c>
      <c r="R37" s="53"/>
      <c r="S37" s="104"/>
      <c r="T37" s="54"/>
      <c r="U37" s="54"/>
      <c r="V37" s="54"/>
      <c r="W37" s="134"/>
      <c r="X37" s="62"/>
      <c r="Y37" s="62"/>
      <c r="Z37" s="62"/>
      <c r="AA37" s="62"/>
      <c r="AB37" s="62"/>
      <c r="AC37" s="62"/>
      <c r="AD37" s="62"/>
      <c r="AE37" s="62"/>
      <c r="AF37" s="62"/>
      <c r="AG37" s="62"/>
    </row>
    <row r="38" spans="1:33" ht="15" customHeight="1" x14ac:dyDescent="0.25">
      <c r="A38" s="165"/>
      <c r="B38" s="165"/>
      <c r="C38" s="16">
        <v>2</v>
      </c>
      <c r="D38" s="22"/>
      <c r="E38" s="31" t="s">
        <v>3</v>
      </c>
      <c r="F38" s="214" t="s">
        <v>194</v>
      </c>
      <c r="G38" s="171"/>
      <c r="H38" s="171"/>
      <c r="I38" s="171"/>
      <c r="J38" s="31" t="s">
        <v>3</v>
      </c>
      <c r="K38" s="171" t="s">
        <v>96</v>
      </c>
      <c r="L38" s="171"/>
      <c r="M38" s="171"/>
      <c r="N38" s="171"/>
      <c r="O38" s="209"/>
      <c r="P38" s="52" t="b">
        <v>0</v>
      </c>
      <c r="Q38" s="3" t="str">
        <f>IF(P38=TRUE,C38,"")</f>
        <v/>
      </c>
      <c r="R38" s="53"/>
      <c r="S38" s="104"/>
      <c r="T38" s="54"/>
      <c r="U38" s="54"/>
      <c r="V38" s="54"/>
      <c r="W38" s="134"/>
      <c r="X38" s="62"/>
      <c r="Y38" s="62"/>
      <c r="Z38" s="62"/>
      <c r="AA38" s="62"/>
      <c r="AB38" s="62"/>
      <c r="AC38" s="62"/>
      <c r="AD38" s="62"/>
      <c r="AE38" s="62"/>
      <c r="AF38" s="62"/>
      <c r="AG38" s="62"/>
    </row>
    <row r="39" spans="1:33" ht="15" customHeight="1" x14ac:dyDescent="0.25">
      <c r="A39" s="165"/>
      <c r="B39" s="165"/>
      <c r="C39" s="16">
        <v>1</v>
      </c>
      <c r="D39" s="22"/>
      <c r="E39" s="31" t="s">
        <v>4</v>
      </c>
      <c r="F39" s="214" t="s">
        <v>195</v>
      </c>
      <c r="G39" s="171"/>
      <c r="H39" s="171"/>
      <c r="I39" s="171"/>
      <c r="J39" s="31" t="s">
        <v>4</v>
      </c>
      <c r="K39" s="171" t="s">
        <v>97</v>
      </c>
      <c r="L39" s="171"/>
      <c r="M39" s="171"/>
      <c r="N39" s="171"/>
      <c r="O39" s="209"/>
      <c r="P39" s="52" t="b">
        <v>0</v>
      </c>
      <c r="Q39" s="3" t="str">
        <f>IF(P39=TRUE,C39,"")</f>
        <v/>
      </c>
      <c r="R39" s="53"/>
      <c r="S39" s="104"/>
      <c r="T39" s="54"/>
      <c r="U39" s="54"/>
      <c r="V39" s="54"/>
      <c r="W39" s="134"/>
      <c r="X39" s="62"/>
      <c r="Y39" s="62"/>
      <c r="Z39" s="62"/>
      <c r="AA39" s="62"/>
      <c r="AB39" s="62"/>
      <c r="AC39" s="62"/>
      <c r="AD39" s="62"/>
      <c r="AE39" s="62"/>
      <c r="AF39" s="62"/>
      <c r="AG39" s="62"/>
    </row>
    <row r="40" spans="1:33" ht="15" customHeight="1" x14ac:dyDescent="0.25">
      <c r="A40" s="165"/>
      <c r="B40" s="165"/>
      <c r="C40" s="16">
        <v>0</v>
      </c>
      <c r="D40" s="22"/>
      <c r="E40" s="31" t="s">
        <v>5</v>
      </c>
      <c r="F40" s="171" t="s">
        <v>191</v>
      </c>
      <c r="G40" s="171"/>
      <c r="H40" s="171"/>
      <c r="I40" s="171"/>
      <c r="J40" s="31" t="s">
        <v>5</v>
      </c>
      <c r="K40" s="186" t="s">
        <v>111</v>
      </c>
      <c r="L40" s="186"/>
      <c r="M40" s="186"/>
      <c r="N40" s="186"/>
      <c r="O40" s="209"/>
      <c r="P40" s="52" t="b">
        <v>0</v>
      </c>
      <c r="Q40" s="3" t="str">
        <f>IF(P40=TRUE,C40,"")</f>
        <v/>
      </c>
      <c r="R40" s="53"/>
      <c r="S40" s="104"/>
      <c r="T40" s="54"/>
      <c r="U40" s="54"/>
      <c r="V40" s="54"/>
      <c r="W40" s="134"/>
      <c r="X40" s="62"/>
      <c r="Y40" s="62"/>
      <c r="Z40" s="62"/>
      <c r="AA40" s="62"/>
      <c r="AB40" s="62"/>
      <c r="AC40" s="62"/>
      <c r="AD40" s="62"/>
      <c r="AE40" s="62"/>
      <c r="AF40" s="62"/>
      <c r="AG40" s="62"/>
    </row>
    <row r="41" spans="1:33" ht="28.5" customHeight="1" x14ac:dyDescent="0.25">
      <c r="A41" s="165"/>
      <c r="B41" s="165"/>
      <c r="C41" s="46"/>
      <c r="D41" s="20" t="s">
        <v>8</v>
      </c>
      <c r="E41" s="187" t="s">
        <v>196</v>
      </c>
      <c r="F41" s="187"/>
      <c r="G41" s="187"/>
      <c r="H41" s="187"/>
      <c r="I41" s="187"/>
      <c r="J41" s="187" t="s">
        <v>98</v>
      </c>
      <c r="K41" s="187"/>
      <c r="L41" s="187"/>
      <c r="M41" s="187"/>
      <c r="N41" s="187"/>
      <c r="O41" s="43" t="str">
        <f>IF(AND(Q40=C34,SUM(Q37:Q39)&gt;0),"Pokud je vybrána odpověď d), nemůže být zároveň vybrána odpověď a) - c)","")</f>
        <v/>
      </c>
      <c r="P41" s="54"/>
      <c r="Q41" s="15">
        <f>MIN(SUM(Q37:Q40),3)</f>
        <v>0</v>
      </c>
      <c r="R41" s="53"/>
      <c r="S41" s="104"/>
      <c r="T41" s="54"/>
      <c r="U41" s="54"/>
      <c r="V41" s="54"/>
      <c r="W41" s="134"/>
      <c r="X41" s="62"/>
      <c r="Y41" s="62"/>
      <c r="Z41" s="62"/>
      <c r="AA41" s="62"/>
      <c r="AB41" s="62"/>
      <c r="AC41" s="62"/>
      <c r="AD41" s="62"/>
      <c r="AE41" s="62"/>
      <c r="AF41" s="62"/>
      <c r="AG41" s="62"/>
    </row>
    <row r="42" spans="1:33" x14ac:dyDescent="0.25">
      <c r="A42" s="165"/>
      <c r="B42" s="165"/>
      <c r="C42" s="46"/>
      <c r="D42" s="20"/>
      <c r="E42" s="32" t="s">
        <v>241</v>
      </c>
      <c r="F42" s="32"/>
      <c r="G42" s="24"/>
      <c r="H42" s="24"/>
      <c r="I42" s="24"/>
      <c r="J42" s="32" t="s">
        <v>156</v>
      </c>
      <c r="K42" s="32"/>
      <c r="L42" s="34"/>
      <c r="M42" s="34"/>
      <c r="N42" s="34"/>
      <c r="O42" s="40"/>
      <c r="P42" s="54"/>
      <c r="R42" s="53"/>
      <c r="S42" s="104"/>
      <c r="T42" s="54"/>
      <c r="U42" s="54"/>
      <c r="V42" s="54"/>
      <c r="W42" s="134"/>
      <c r="X42" s="62"/>
      <c r="Y42" s="62"/>
      <c r="Z42" s="62"/>
      <c r="AA42" s="62"/>
      <c r="AB42" s="62"/>
      <c r="AC42" s="62"/>
      <c r="AD42" s="62"/>
      <c r="AE42" s="62"/>
      <c r="AF42" s="62"/>
      <c r="AG42" s="62"/>
    </row>
    <row r="43" spans="1:33" ht="15" customHeight="1" x14ac:dyDescent="0.25">
      <c r="A43" s="165"/>
      <c r="B43" s="165"/>
      <c r="C43" s="16">
        <v>3</v>
      </c>
      <c r="D43" s="22"/>
      <c r="E43" s="31" t="s">
        <v>2</v>
      </c>
      <c r="F43" s="171" t="s">
        <v>9</v>
      </c>
      <c r="G43" s="171"/>
      <c r="H43" s="171"/>
      <c r="I43" s="171"/>
      <c r="J43" s="31" t="s">
        <v>2</v>
      </c>
      <c r="K43" s="171" t="s">
        <v>99</v>
      </c>
      <c r="L43" s="171"/>
      <c r="M43" s="171"/>
      <c r="N43" s="171"/>
      <c r="O43" s="40"/>
      <c r="P43" s="162">
        <v>0</v>
      </c>
      <c r="Q43" s="3">
        <f>IF(P43=3,C43,IF(P43=4,C44,IF(P43=5,C45,IF(P43=6,C46,0))))</f>
        <v>0</v>
      </c>
      <c r="R43" s="53"/>
      <c r="S43" s="143"/>
      <c r="T43" s="55"/>
      <c r="U43" s="55"/>
      <c r="V43" s="55"/>
      <c r="W43" s="153"/>
      <c r="X43" s="62"/>
      <c r="Y43" s="62"/>
      <c r="Z43" s="62"/>
      <c r="AA43" s="62"/>
      <c r="AB43" s="62"/>
      <c r="AC43" s="62"/>
      <c r="AD43" s="62"/>
      <c r="AE43" s="62"/>
      <c r="AF43" s="62"/>
      <c r="AG43" s="62"/>
    </row>
    <row r="44" spans="1:33" ht="15" customHeight="1" x14ac:dyDescent="0.25">
      <c r="A44" s="165"/>
      <c r="B44" s="165"/>
      <c r="C44" s="16">
        <v>2</v>
      </c>
      <c r="D44" s="22"/>
      <c r="E44" s="31" t="s">
        <v>3</v>
      </c>
      <c r="F44" s="171" t="s">
        <v>10</v>
      </c>
      <c r="G44" s="171"/>
      <c r="H44" s="171"/>
      <c r="I44" s="171"/>
      <c r="J44" s="31" t="s">
        <v>3</v>
      </c>
      <c r="K44" s="171" t="s">
        <v>100</v>
      </c>
      <c r="L44" s="171"/>
      <c r="M44" s="171"/>
      <c r="N44" s="171"/>
      <c r="O44" s="40"/>
      <c r="R44" s="53"/>
      <c r="S44" s="104"/>
      <c r="T44" s="54"/>
      <c r="U44" s="54"/>
      <c r="V44" s="54"/>
      <c r="W44" s="153"/>
      <c r="X44" s="62"/>
      <c r="Y44" s="62"/>
      <c r="Z44" s="62"/>
      <c r="AA44" s="62"/>
      <c r="AB44" s="62"/>
      <c r="AC44" s="62"/>
      <c r="AD44" s="62"/>
      <c r="AE44" s="62"/>
      <c r="AF44" s="62"/>
      <c r="AG44" s="62"/>
    </row>
    <row r="45" spans="1:33" ht="15" customHeight="1" x14ac:dyDescent="0.25">
      <c r="A45" s="165"/>
      <c r="B45" s="165"/>
      <c r="C45" s="16">
        <v>1</v>
      </c>
      <c r="D45" s="22"/>
      <c r="E45" s="31" t="s">
        <v>4</v>
      </c>
      <c r="F45" s="171" t="s">
        <v>11</v>
      </c>
      <c r="G45" s="171"/>
      <c r="H45" s="171"/>
      <c r="I45" s="171"/>
      <c r="J45" s="31" t="s">
        <v>4</v>
      </c>
      <c r="K45" s="171" t="s">
        <v>101</v>
      </c>
      <c r="L45" s="171"/>
      <c r="M45" s="171"/>
      <c r="N45" s="171"/>
      <c r="O45" s="40"/>
      <c r="P45" s="55"/>
      <c r="R45" s="53"/>
      <c r="S45" s="104"/>
      <c r="T45" s="54"/>
      <c r="U45" s="54"/>
      <c r="V45" s="54"/>
      <c r="W45" s="153"/>
      <c r="X45" s="62"/>
      <c r="Y45" s="62"/>
      <c r="Z45" s="62"/>
      <c r="AA45" s="62"/>
      <c r="AB45" s="62"/>
      <c r="AC45" s="62"/>
      <c r="AD45" s="62"/>
      <c r="AE45" s="62"/>
      <c r="AF45" s="62"/>
      <c r="AG45" s="62"/>
    </row>
    <row r="46" spans="1:33" ht="15" customHeight="1" x14ac:dyDescent="0.25">
      <c r="A46" s="165"/>
      <c r="B46" s="165"/>
      <c r="C46" s="16">
        <v>0</v>
      </c>
      <c r="D46" s="22"/>
      <c r="E46" s="31" t="s">
        <v>5</v>
      </c>
      <c r="F46" s="171" t="s">
        <v>12</v>
      </c>
      <c r="G46" s="171"/>
      <c r="H46" s="171"/>
      <c r="I46" s="171"/>
      <c r="J46" s="31" t="s">
        <v>5</v>
      </c>
      <c r="K46" s="171" t="s">
        <v>102</v>
      </c>
      <c r="L46" s="171"/>
      <c r="M46" s="171"/>
      <c r="N46" s="171"/>
      <c r="O46" s="40"/>
      <c r="P46" s="54"/>
      <c r="R46" s="53"/>
      <c r="S46" s="104"/>
      <c r="T46" s="54"/>
      <c r="U46" s="54"/>
      <c r="V46" s="54"/>
      <c r="W46" s="153"/>
      <c r="X46" s="62"/>
      <c r="Y46" s="62"/>
      <c r="Z46" s="62"/>
      <c r="AA46" s="62"/>
      <c r="AB46" s="62"/>
      <c r="AC46" s="62"/>
      <c r="AD46" s="62"/>
      <c r="AE46" s="62"/>
      <c r="AF46" s="62"/>
      <c r="AG46" s="62"/>
    </row>
    <row r="47" spans="1:33" ht="29.25" customHeight="1" x14ac:dyDescent="0.25">
      <c r="A47" s="165"/>
      <c r="B47" s="165"/>
      <c r="C47" s="46"/>
      <c r="D47" s="51" t="s">
        <v>151</v>
      </c>
      <c r="E47" s="187" t="s">
        <v>197</v>
      </c>
      <c r="F47" s="187"/>
      <c r="G47" s="187"/>
      <c r="H47" s="187"/>
      <c r="I47" s="187"/>
      <c r="J47" s="187" t="s">
        <v>103</v>
      </c>
      <c r="K47" s="187"/>
      <c r="L47" s="187"/>
      <c r="M47" s="187"/>
      <c r="N47" s="187"/>
      <c r="O47" s="42"/>
      <c r="P47" s="54"/>
      <c r="R47" s="53"/>
      <c r="S47" s="104"/>
      <c r="T47" s="54"/>
      <c r="U47" s="54"/>
      <c r="V47" s="54"/>
      <c r="W47" s="134"/>
      <c r="X47" s="62"/>
      <c r="Y47" s="62"/>
      <c r="Z47" s="62"/>
      <c r="AA47" s="62"/>
      <c r="AB47" s="62"/>
      <c r="AC47" s="62"/>
      <c r="AD47" s="62"/>
      <c r="AE47" s="62"/>
      <c r="AF47" s="62"/>
      <c r="AG47" s="62"/>
    </row>
    <row r="48" spans="1:33" ht="15" customHeight="1" x14ac:dyDescent="0.25">
      <c r="A48" s="165"/>
      <c r="B48" s="165"/>
      <c r="C48" s="46"/>
      <c r="D48" s="25"/>
      <c r="E48" s="32" t="s">
        <v>241</v>
      </c>
      <c r="F48" s="33"/>
      <c r="G48" s="24"/>
      <c r="H48" s="24"/>
      <c r="I48" s="24"/>
      <c r="J48" s="32" t="s">
        <v>156</v>
      </c>
      <c r="K48" s="33"/>
      <c r="L48" s="34"/>
      <c r="M48" s="34"/>
      <c r="N48" s="34"/>
      <c r="O48" s="42"/>
      <c r="P48" s="54"/>
      <c r="R48" s="53"/>
      <c r="S48" s="104"/>
      <c r="T48" s="54"/>
      <c r="U48" s="54"/>
      <c r="V48" s="54"/>
      <c r="W48" s="134"/>
      <c r="X48" s="62"/>
      <c r="Y48" s="62"/>
      <c r="Z48" s="62"/>
      <c r="AA48" s="62"/>
      <c r="AB48" s="62"/>
      <c r="AC48" s="62"/>
      <c r="AD48" s="62"/>
      <c r="AE48" s="62"/>
      <c r="AF48" s="62"/>
      <c r="AG48" s="62"/>
    </row>
    <row r="49" spans="1:33" x14ac:dyDescent="0.25">
      <c r="A49" s="165"/>
      <c r="B49" s="165"/>
      <c r="C49" s="16">
        <v>3</v>
      </c>
      <c r="D49" s="22"/>
      <c r="E49" s="31" t="s">
        <v>2</v>
      </c>
      <c r="F49" s="171" t="s">
        <v>52</v>
      </c>
      <c r="G49" s="171"/>
      <c r="H49" s="171"/>
      <c r="I49" s="171"/>
      <c r="J49" s="31" t="s">
        <v>2</v>
      </c>
      <c r="K49" s="182" t="s">
        <v>104</v>
      </c>
      <c r="L49" s="171"/>
      <c r="M49" s="171"/>
      <c r="N49" s="171"/>
      <c r="O49" s="40"/>
      <c r="P49" s="52">
        <v>0</v>
      </c>
      <c r="Q49" s="3">
        <f>IF(P49=1,C49,IF(P49=2,C50,IF(P49=3,C51,IF(P49=4,C52,0))))</f>
        <v>0</v>
      </c>
      <c r="R49" s="53"/>
      <c r="S49" s="104"/>
      <c r="T49" s="54"/>
      <c r="U49" s="54"/>
      <c r="V49" s="54"/>
      <c r="W49" s="153"/>
      <c r="X49" s="62"/>
      <c r="Y49" s="62"/>
      <c r="Z49" s="62"/>
      <c r="AA49" s="62"/>
      <c r="AB49" s="62"/>
      <c r="AC49" s="62"/>
      <c r="AD49" s="62"/>
      <c r="AE49" s="62"/>
      <c r="AF49" s="62"/>
      <c r="AG49" s="62"/>
    </row>
    <row r="50" spans="1:33" x14ac:dyDescent="0.25">
      <c r="A50" s="165"/>
      <c r="B50" s="165"/>
      <c r="C50" s="16">
        <v>2</v>
      </c>
      <c r="D50" s="22"/>
      <c r="E50" s="31" t="s">
        <v>3</v>
      </c>
      <c r="F50" s="171" t="s">
        <v>53</v>
      </c>
      <c r="G50" s="171"/>
      <c r="H50" s="171"/>
      <c r="I50" s="171"/>
      <c r="J50" s="31" t="s">
        <v>3</v>
      </c>
      <c r="K50" s="182" t="s">
        <v>105</v>
      </c>
      <c r="L50" s="171"/>
      <c r="M50" s="171"/>
      <c r="N50" s="171"/>
      <c r="O50" s="40"/>
      <c r="P50" s="54"/>
      <c r="R50" s="53"/>
      <c r="S50" s="104"/>
      <c r="T50" s="54"/>
      <c r="U50" s="54"/>
      <c r="V50" s="54"/>
      <c r="W50" s="153"/>
      <c r="X50" s="62"/>
      <c r="Y50" s="62"/>
      <c r="Z50" s="62"/>
      <c r="AA50" s="62"/>
      <c r="AB50" s="62"/>
      <c r="AC50" s="62"/>
      <c r="AD50" s="62"/>
      <c r="AE50" s="62"/>
      <c r="AF50" s="62"/>
      <c r="AG50" s="62"/>
    </row>
    <row r="51" spans="1:33" ht="15" customHeight="1" x14ac:dyDescent="0.25">
      <c r="A51" s="165"/>
      <c r="B51" s="165"/>
      <c r="C51" s="17">
        <v>1</v>
      </c>
      <c r="D51" s="22"/>
      <c r="E51" s="31" t="s">
        <v>4</v>
      </c>
      <c r="F51" s="214" t="s">
        <v>198</v>
      </c>
      <c r="G51" s="171"/>
      <c r="H51" s="171"/>
      <c r="I51" s="171"/>
      <c r="J51" s="31" t="s">
        <v>4</v>
      </c>
      <c r="K51" s="171" t="s">
        <v>106</v>
      </c>
      <c r="L51" s="171"/>
      <c r="M51" s="171"/>
      <c r="N51" s="171"/>
      <c r="O51" s="40"/>
      <c r="P51" s="54"/>
      <c r="R51" s="53"/>
      <c r="S51" s="104"/>
      <c r="T51" s="54"/>
      <c r="U51" s="54"/>
      <c r="V51" s="54"/>
      <c r="W51" s="153"/>
      <c r="X51" s="62"/>
      <c r="Y51" s="62"/>
      <c r="Z51" s="62"/>
      <c r="AA51" s="62"/>
      <c r="AB51" s="62"/>
      <c r="AC51" s="62"/>
      <c r="AD51" s="62"/>
      <c r="AE51" s="62"/>
      <c r="AF51" s="62"/>
      <c r="AG51" s="62"/>
    </row>
    <row r="52" spans="1:33" ht="15" customHeight="1" x14ac:dyDescent="0.25">
      <c r="A52" s="165"/>
      <c r="B52" s="165"/>
      <c r="C52" s="16">
        <v>0</v>
      </c>
      <c r="D52" s="22"/>
      <c r="E52" s="31" t="s">
        <v>5</v>
      </c>
      <c r="F52" s="171" t="s">
        <v>199</v>
      </c>
      <c r="G52" s="171"/>
      <c r="H52" s="171"/>
      <c r="I52" s="171"/>
      <c r="J52" s="31" t="s">
        <v>5</v>
      </c>
      <c r="K52" s="171" t="s">
        <v>107</v>
      </c>
      <c r="L52" s="171"/>
      <c r="M52" s="171"/>
      <c r="N52" s="171"/>
      <c r="O52" s="40"/>
      <c r="P52" s="54"/>
      <c r="R52" s="53"/>
      <c r="S52" s="104"/>
      <c r="T52" s="54"/>
      <c r="U52" s="54"/>
      <c r="V52" s="54"/>
      <c r="W52" s="153"/>
      <c r="X52" s="62"/>
      <c r="Y52" s="62"/>
      <c r="Z52" s="62"/>
      <c r="AA52" s="62"/>
      <c r="AB52" s="62"/>
      <c r="AC52" s="62"/>
      <c r="AD52" s="62"/>
      <c r="AE52" s="62"/>
      <c r="AF52" s="62"/>
      <c r="AG52" s="62"/>
    </row>
    <row r="53" spans="1:33" ht="29.25" customHeight="1" x14ac:dyDescent="0.25">
      <c r="A53" s="165"/>
      <c r="B53" s="165"/>
      <c r="C53" s="46"/>
      <c r="D53" s="20" t="s">
        <v>13</v>
      </c>
      <c r="E53" s="188" t="s">
        <v>200</v>
      </c>
      <c r="F53" s="188"/>
      <c r="G53" s="188"/>
      <c r="H53" s="188"/>
      <c r="I53" s="188"/>
      <c r="J53" s="188" t="s">
        <v>108</v>
      </c>
      <c r="K53" s="188"/>
      <c r="L53" s="188"/>
      <c r="M53" s="188"/>
      <c r="N53" s="188"/>
      <c r="O53" s="40"/>
      <c r="P53" s="54"/>
      <c r="R53" s="53"/>
      <c r="S53" s="104"/>
      <c r="T53" s="54"/>
      <c r="U53" s="54"/>
      <c r="V53" s="54"/>
      <c r="W53" s="134"/>
      <c r="X53" s="62"/>
      <c r="Y53" s="62"/>
      <c r="Z53" s="62"/>
      <c r="AA53" s="62"/>
      <c r="AB53" s="62"/>
      <c r="AC53" s="62"/>
      <c r="AD53" s="62"/>
      <c r="AE53" s="62"/>
      <c r="AF53" s="62"/>
      <c r="AG53" s="62"/>
    </row>
    <row r="54" spans="1:33" ht="13.5" customHeight="1" x14ac:dyDescent="0.25">
      <c r="A54" s="165"/>
      <c r="B54" s="165"/>
      <c r="C54" s="46"/>
      <c r="D54" s="26"/>
      <c r="E54" s="215" t="s">
        <v>240</v>
      </c>
      <c r="F54" s="215"/>
      <c r="G54" s="215"/>
      <c r="H54" s="215"/>
      <c r="I54" s="215"/>
      <c r="J54" s="176" t="s">
        <v>88</v>
      </c>
      <c r="K54" s="176"/>
      <c r="L54" s="176"/>
      <c r="M54" s="176"/>
      <c r="N54" s="176"/>
      <c r="O54" s="40"/>
      <c r="P54" s="54"/>
      <c r="R54" s="53"/>
      <c r="S54" s="104"/>
      <c r="T54" s="54"/>
      <c r="U54" s="54"/>
      <c r="V54" s="54"/>
      <c r="W54" s="134"/>
      <c r="X54" s="62"/>
      <c r="Y54" s="62"/>
      <c r="Z54" s="62"/>
      <c r="AA54" s="62"/>
      <c r="AB54" s="62"/>
      <c r="AC54" s="62"/>
      <c r="AD54" s="62"/>
      <c r="AE54" s="62"/>
      <c r="AF54" s="62"/>
      <c r="AG54" s="62"/>
    </row>
    <row r="55" spans="1:33" x14ac:dyDescent="0.25">
      <c r="A55" s="165"/>
      <c r="B55" s="165"/>
      <c r="C55" s="16">
        <v>2</v>
      </c>
      <c r="D55" s="23"/>
      <c r="E55" s="31" t="s">
        <v>2</v>
      </c>
      <c r="F55" s="171" t="s">
        <v>45</v>
      </c>
      <c r="G55" s="171"/>
      <c r="H55" s="171"/>
      <c r="I55" s="171"/>
      <c r="J55" s="31" t="s">
        <v>2</v>
      </c>
      <c r="K55" s="182" t="s">
        <v>109</v>
      </c>
      <c r="L55" s="171"/>
      <c r="M55" s="171"/>
      <c r="N55" s="171"/>
      <c r="O55" s="209" t="str">
        <f>IF(AND(Q59=C59,SUM(Q55:Q58)&gt;0),"Pokud je vybrána odpověď e), nemůže být zároveň vybrána odpověď a) - d)","")</f>
        <v/>
      </c>
      <c r="P55" s="160" t="b">
        <v>0</v>
      </c>
      <c r="Q55" s="3" t="str">
        <f>IF(P55=TRUE,C55,"")</f>
        <v/>
      </c>
      <c r="R55" s="53"/>
      <c r="S55" s="104"/>
      <c r="T55" s="54"/>
      <c r="U55" s="54"/>
      <c r="V55" s="54"/>
      <c r="W55" s="134"/>
      <c r="X55" s="62"/>
      <c r="Y55" s="62"/>
      <c r="Z55" s="62"/>
      <c r="AA55" s="62"/>
      <c r="AB55" s="62"/>
      <c r="AC55" s="62"/>
      <c r="AD55" s="62"/>
      <c r="AE55" s="62"/>
      <c r="AF55" s="62"/>
      <c r="AG55" s="62"/>
    </row>
    <row r="56" spans="1:33" x14ac:dyDescent="0.25">
      <c r="A56" s="165"/>
      <c r="B56" s="165"/>
      <c r="C56" s="16">
        <v>2</v>
      </c>
      <c r="D56" s="23"/>
      <c r="E56" s="31" t="s">
        <v>3</v>
      </c>
      <c r="F56" s="183" t="s">
        <v>1</v>
      </c>
      <c r="G56" s="183"/>
      <c r="H56" s="183"/>
      <c r="I56" s="183"/>
      <c r="J56" s="31" t="s">
        <v>3</v>
      </c>
      <c r="K56" s="183" t="s">
        <v>84</v>
      </c>
      <c r="L56" s="183"/>
      <c r="M56" s="183"/>
      <c r="N56" s="183"/>
      <c r="O56" s="209"/>
      <c r="P56" s="160" t="b">
        <v>0</v>
      </c>
      <c r="Q56" s="3" t="str">
        <f>IF(P56=TRUE,C56,"")</f>
        <v/>
      </c>
      <c r="R56" s="53"/>
      <c r="S56" s="105"/>
      <c r="T56" s="88" t="s">
        <v>25</v>
      </c>
      <c r="U56" s="89"/>
      <c r="V56" s="56" t="s">
        <v>26</v>
      </c>
      <c r="W56" s="134"/>
      <c r="X56" s="62"/>
      <c r="Y56" s="62"/>
      <c r="Z56" s="62"/>
      <c r="AA56" s="62"/>
      <c r="AB56" s="62"/>
      <c r="AC56" s="62"/>
      <c r="AD56" s="62"/>
      <c r="AE56" s="62"/>
      <c r="AF56" s="62"/>
      <c r="AG56" s="62"/>
    </row>
    <row r="57" spans="1:33" ht="15" customHeight="1" x14ac:dyDescent="0.25">
      <c r="A57" s="165"/>
      <c r="B57" s="165"/>
      <c r="C57" s="16">
        <v>2</v>
      </c>
      <c r="D57" s="23"/>
      <c r="E57" s="31" t="s">
        <v>4</v>
      </c>
      <c r="F57" s="171" t="s">
        <v>46</v>
      </c>
      <c r="G57" s="171"/>
      <c r="H57" s="171"/>
      <c r="I57" s="171"/>
      <c r="J57" s="31" t="s">
        <v>4</v>
      </c>
      <c r="K57" s="184" t="s">
        <v>91</v>
      </c>
      <c r="L57" s="185"/>
      <c r="M57" s="185"/>
      <c r="N57" s="185"/>
      <c r="O57" s="209"/>
      <c r="P57" s="160" t="b">
        <v>0</v>
      </c>
      <c r="Q57" s="3" t="str">
        <f>IF(P57=TRUE,C57,"")</f>
        <v/>
      </c>
      <c r="R57" s="53"/>
      <c r="S57" s="105" t="s">
        <v>15</v>
      </c>
      <c r="T57" s="57">
        <v>0</v>
      </c>
      <c r="U57" s="57">
        <v>6</v>
      </c>
      <c r="V57" s="56">
        <f>U115</f>
        <v>1</v>
      </c>
      <c r="W57" s="134"/>
      <c r="X57" s="62"/>
      <c r="Y57" s="62"/>
      <c r="Z57" s="62"/>
      <c r="AA57" s="62"/>
      <c r="AB57" s="62"/>
      <c r="AC57" s="62"/>
      <c r="AD57" s="62"/>
      <c r="AE57" s="62"/>
      <c r="AF57" s="62"/>
      <c r="AG57" s="62"/>
    </row>
    <row r="58" spans="1:33" ht="15" customHeight="1" x14ac:dyDescent="0.25">
      <c r="A58" s="165"/>
      <c r="B58" s="165"/>
      <c r="C58" s="16">
        <v>2</v>
      </c>
      <c r="D58" s="23"/>
      <c r="E58" s="31" t="s">
        <v>5</v>
      </c>
      <c r="F58" s="171" t="s">
        <v>49</v>
      </c>
      <c r="G58" s="171"/>
      <c r="H58" s="171"/>
      <c r="I58" s="171"/>
      <c r="J58" s="31" t="s">
        <v>5</v>
      </c>
      <c r="K58" s="170" t="s">
        <v>90</v>
      </c>
      <c r="L58" s="170"/>
      <c r="M58" s="170"/>
      <c r="N58" s="170"/>
      <c r="O58" s="209"/>
      <c r="P58" s="160" t="b">
        <v>0</v>
      </c>
      <c r="Q58" s="3" t="str">
        <f>IF(P58=TRUE,C58,"")</f>
        <v/>
      </c>
      <c r="R58" s="53"/>
      <c r="S58" s="105" t="s">
        <v>16</v>
      </c>
      <c r="T58" s="57">
        <v>7</v>
      </c>
      <c r="U58" s="57">
        <v>12</v>
      </c>
      <c r="V58" s="56">
        <f>V115</f>
        <v>2</v>
      </c>
      <c r="W58" s="134"/>
      <c r="X58" s="62"/>
      <c r="Y58" s="62"/>
      <c r="Z58" s="62"/>
      <c r="AA58" s="62"/>
      <c r="AB58" s="62"/>
      <c r="AC58" s="62"/>
      <c r="AD58" s="62"/>
      <c r="AE58" s="62"/>
      <c r="AF58" s="62"/>
      <c r="AG58" s="62"/>
    </row>
    <row r="59" spans="1:33" ht="15" customHeight="1" x14ac:dyDescent="0.25">
      <c r="A59" s="165"/>
      <c r="B59" s="165"/>
      <c r="C59" s="16">
        <v>0</v>
      </c>
      <c r="D59" s="23"/>
      <c r="E59" s="31" t="s">
        <v>19</v>
      </c>
      <c r="F59" s="171" t="s">
        <v>201</v>
      </c>
      <c r="G59" s="171"/>
      <c r="H59" s="171"/>
      <c r="I59" s="171"/>
      <c r="J59" s="31" t="s">
        <v>19</v>
      </c>
      <c r="K59" s="186" t="s">
        <v>110</v>
      </c>
      <c r="L59" s="186"/>
      <c r="M59" s="186"/>
      <c r="N59" s="186"/>
      <c r="O59" s="209"/>
      <c r="P59" s="160" t="b">
        <v>0</v>
      </c>
      <c r="Q59" s="3" t="str">
        <f>IF(P59=TRUE,C59,"")</f>
        <v/>
      </c>
      <c r="R59" s="53"/>
      <c r="S59" s="105" t="s">
        <v>17</v>
      </c>
      <c r="T59" s="57">
        <v>13</v>
      </c>
      <c r="U59" s="57">
        <v>27</v>
      </c>
      <c r="V59" s="56">
        <f>W115</f>
        <v>3</v>
      </c>
      <c r="W59" s="134"/>
      <c r="X59" s="62"/>
      <c r="Y59" s="62"/>
      <c r="Z59" s="62"/>
      <c r="AA59" s="62"/>
      <c r="AB59" s="62"/>
      <c r="AC59" s="62"/>
      <c r="AD59" s="62"/>
      <c r="AE59" s="62"/>
      <c r="AF59" s="62"/>
      <c r="AG59" s="62"/>
    </row>
    <row r="60" spans="1:33" ht="13.5" customHeight="1" x14ac:dyDescent="0.3">
      <c r="A60" s="165"/>
      <c r="B60" s="165"/>
      <c r="C60" s="46"/>
      <c r="D60" s="22"/>
      <c r="E60" s="22"/>
      <c r="F60" s="27"/>
      <c r="G60" s="27"/>
      <c r="H60" s="27"/>
      <c r="I60" s="27"/>
      <c r="J60" s="22"/>
      <c r="K60" s="27"/>
      <c r="L60" s="27"/>
      <c r="M60" s="27"/>
      <c r="N60" s="27"/>
      <c r="O60" s="40"/>
      <c r="P60" s="58" t="s">
        <v>37</v>
      </c>
      <c r="Q60" s="11" t="str">
        <f>IF(S60&lt;=U57,S57,IF(AND(S60&lt;=U58,S60&gt;=T58),S58,IF(S60&gt;=T59,S59,"NESTANOVEN")))</f>
        <v>Začátečník</v>
      </c>
      <c r="R60" s="59"/>
      <c r="S60" s="106">
        <f>SUM(Q11:Q34)+Q41+SUM(Q43:Q59)</f>
        <v>0</v>
      </c>
      <c r="T60" s="54"/>
      <c r="U60" s="54"/>
      <c r="V60" s="54"/>
      <c r="W60" s="134"/>
      <c r="X60" s="62"/>
      <c r="Y60" s="62"/>
      <c r="Z60" s="62"/>
      <c r="AA60" s="62"/>
      <c r="AB60" s="62"/>
      <c r="AC60" s="62"/>
      <c r="AD60" s="62"/>
      <c r="AE60" s="62"/>
      <c r="AF60" s="62"/>
      <c r="AG60" s="62"/>
    </row>
    <row r="61" spans="1:33" ht="10.5" customHeight="1" x14ac:dyDescent="0.35">
      <c r="A61" s="165"/>
      <c r="B61" s="165"/>
      <c r="C61" s="46"/>
      <c r="D61" s="22"/>
      <c r="E61" s="22"/>
      <c r="F61" s="27"/>
      <c r="G61" s="27"/>
      <c r="H61" s="27"/>
      <c r="I61" s="27"/>
      <c r="J61" s="22"/>
      <c r="K61" s="27"/>
      <c r="L61" s="27"/>
      <c r="M61" s="27"/>
      <c r="N61" s="27"/>
      <c r="O61" s="40"/>
      <c r="Q61" s="60" t="s">
        <v>33</v>
      </c>
      <c r="S61" s="82">
        <f>IF(Q60=S57,V57,IF(Q60=S58,V58,IF(Q60=S59,V59,"Chyba")))</f>
        <v>1</v>
      </c>
      <c r="T61" s="54"/>
      <c r="U61" s="54"/>
      <c r="V61" s="54"/>
      <c r="W61" s="134"/>
      <c r="X61" s="62"/>
      <c r="Y61" s="62"/>
      <c r="Z61" s="62"/>
      <c r="AA61" s="62"/>
      <c r="AB61" s="62"/>
      <c r="AC61" s="62"/>
      <c r="AD61" s="62"/>
      <c r="AE61" s="62"/>
      <c r="AF61" s="62"/>
      <c r="AG61" s="62"/>
    </row>
    <row r="62" spans="1:33" ht="15" customHeight="1" x14ac:dyDescent="0.25">
      <c r="A62" s="165" t="s">
        <v>163</v>
      </c>
      <c r="B62" s="165" t="s">
        <v>29</v>
      </c>
      <c r="C62" s="46"/>
      <c r="D62" s="20" t="s">
        <v>14</v>
      </c>
      <c r="E62" s="179" t="s">
        <v>152</v>
      </c>
      <c r="F62" s="179"/>
      <c r="G62" s="179"/>
      <c r="H62" s="179"/>
      <c r="I62" s="179"/>
      <c r="J62" s="179" t="s">
        <v>157</v>
      </c>
      <c r="K62" s="179"/>
      <c r="L62" s="179"/>
      <c r="M62" s="179"/>
      <c r="N62" s="179"/>
      <c r="P62" s="61"/>
      <c r="R62" s="61"/>
      <c r="S62" s="107"/>
      <c r="T62" s="61"/>
      <c r="U62" s="61"/>
      <c r="V62" s="61"/>
      <c r="W62" s="134"/>
      <c r="X62" s="62"/>
      <c r="Y62" s="62"/>
      <c r="Z62" s="62"/>
      <c r="AA62" s="62"/>
      <c r="AB62" s="62"/>
      <c r="AC62" s="62"/>
      <c r="AD62" s="62"/>
      <c r="AE62" s="62"/>
      <c r="AF62" s="62"/>
      <c r="AG62" s="62"/>
    </row>
    <row r="63" spans="1:33" ht="6" customHeight="1" x14ac:dyDescent="0.25">
      <c r="A63" s="165"/>
      <c r="B63" s="165"/>
      <c r="C63" s="46"/>
      <c r="D63" s="20"/>
      <c r="E63" s="176"/>
      <c r="F63" s="176"/>
      <c r="G63" s="176"/>
      <c r="H63" s="176"/>
      <c r="I63" s="176"/>
      <c r="J63" s="176"/>
      <c r="K63" s="176"/>
      <c r="L63" s="176"/>
      <c r="M63" s="176"/>
      <c r="N63" s="176"/>
      <c r="P63" s="61"/>
      <c r="R63" s="61"/>
      <c r="S63" s="107"/>
      <c r="T63" s="61"/>
      <c r="U63" s="61"/>
      <c r="V63" s="61"/>
      <c r="W63" s="134"/>
      <c r="X63" s="62"/>
      <c r="Y63" s="62"/>
      <c r="Z63" s="62"/>
      <c r="AA63" s="62"/>
      <c r="AB63" s="62"/>
      <c r="AC63" s="62"/>
      <c r="AD63" s="62"/>
      <c r="AE63" s="62"/>
      <c r="AF63" s="62"/>
      <c r="AG63" s="62"/>
    </row>
    <row r="64" spans="1:33" ht="33" customHeight="1" x14ac:dyDescent="0.25">
      <c r="A64" s="165"/>
      <c r="B64" s="165"/>
      <c r="C64" s="16">
        <v>1</v>
      </c>
      <c r="D64" s="22"/>
      <c r="E64" s="31" t="s">
        <v>2</v>
      </c>
      <c r="F64" s="171" t="s">
        <v>40</v>
      </c>
      <c r="G64" s="171"/>
      <c r="H64" s="171"/>
      <c r="I64" s="171"/>
      <c r="J64" s="31" t="s">
        <v>2</v>
      </c>
      <c r="K64" s="171" t="s">
        <v>112</v>
      </c>
      <c r="L64" s="171"/>
      <c r="M64" s="171"/>
      <c r="N64" s="171"/>
      <c r="P64" s="52">
        <v>0</v>
      </c>
      <c r="Q64" s="3">
        <f>IF(P64=1,C64,IF(P64=2,C65,IF(P64=3,C66,0)))</f>
        <v>0</v>
      </c>
      <c r="R64" s="62"/>
      <c r="S64" s="107" t="s">
        <v>227</v>
      </c>
      <c r="T64" s="61"/>
      <c r="U64" s="61"/>
      <c r="V64" s="61"/>
      <c r="W64" s="153"/>
      <c r="X64" s="62"/>
      <c r="Y64" s="62"/>
      <c r="Z64" s="62"/>
      <c r="AA64" s="62"/>
      <c r="AB64" s="62"/>
      <c r="AC64" s="62"/>
      <c r="AD64" s="62"/>
      <c r="AE64" s="62"/>
      <c r="AF64" s="62"/>
      <c r="AG64" s="62"/>
    </row>
    <row r="65" spans="1:33" ht="33" customHeight="1" x14ac:dyDescent="0.25">
      <c r="A65" s="165"/>
      <c r="B65" s="165"/>
      <c r="C65" s="16">
        <v>0</v>
      </c>
      <c r="D65" s="22"/>
      <c r="E65" s="31" t="s">
        <v>3</v>
      </c>
      <c r="F65" s="171" t="s">
        <v>41</v>
      </c>
      <c r="G65" s="171"/>
      <c r="H65" s="171"/>
      <c r="I65" s="171"/>
      <c r="J65" s="31" t="s">
        <v>3</v>
      </c>
      <c r="K65" s="171" t="s">
        <v>113</v>
      </c>
      <c r="L65" s="171"/>
      <c r="M65" s="171"/>
      <c r="N65" s="171"/>
      <c r="P65" s="61"/>
      <c r="R65" s="62"/>
      <c r="S65" s="107" t="s">
        <v>227</v>
      </c>
      <c r="T65" s="61"/>
      <c r="U65" s="61"/>
      <c r="V65" s="61"/>
      <c r="W65" s="153"/>
      <c r="X65" s="62"/>
      <c r="Y65" s="62"/>
      <c r="Z65" s="62"/>
      <c r="AA65" s="62"/>
      <c r="AB65" s="62"/>
      <c r="AC65" s="62"/>
      <c r="AD65" s="62"/>
      <c r="AE65" s="62"/>
      <c r="AF65" s="62"/>
      <c r="AG65" s="62"/>
    </row>
    <row r="66" spans="1:33" ht="33" customHeight="1" x14ac:dyDescent="0.25">
      <c r="A66" s="165"/>
      <c r="B66" s="165"/>
      <c r="C66" s="16">
        <v>-1</v>
      </c>
      <c r="D66" s="22"/>
      <c r="E66" s="31" t="s">
        <v>4</v>
      </c>
      <c r="F66" s="171" t="s">
        <v>42</v>
      </c>
      <c r="G66" s="171"/>
      <c r="H66" s="171"/>
      <c r="I66" s="171"/>
      <c r="J66" s="31" t="s">
        <v>4</v>
      </c>
      <c r="K66" s="171" t="s">
        <v>114</v>
      </c>
      <c r="L66" s="171"/>
      <c r="M66" s="171"/>
      <c r="N66" s="171"/>
      <c r="P66" s="61"/>
      <c r="R66" s="62"/>
      <c r="S66" s="107" t="s">
        <v>228</v>
      </c>
      <c r="T66" s="61"/>
      <c r="U66" s="61"/>
      <c r="V66" s="61"/>
      <c r="W66" s="153" t="s">
        <v>226</v>
      </c>
      <c r="X66" s="62"/>
      <c r="Y66" s="62"/>
      <c r="Z66" s="62"/>
      <c r="AA66" s="62"/>
      <c r="AB66" s="62"/>
      <c r="AC66" s="62"/>
      <c r="AD66" s="62"/>
      <c r="AE66" s="62"/>
      <c r="AF66" s="62"/>
      <c r="AG66" s="62"/>
    </row>
    <row r="67" spans="1:33" ht="27.75" customHeight="1" x14ac:dyDescent="0.25">
      <c r="A67" s="165"/>
      <c r="B67" s="165"/>
      <c r="C67" s="47"/>
      <c r="D67" s="20" t="s">
        <v>18</v>
      </c>
      <c r="E67" s="179" t="s">
        <v>153</v>
      </c>
      <c r="F67" s="179"/>
      <c r="G67" s="179"/>
      <c r="H67" s="179"/>
      <c r="I67" s="179"/>
      <c r="J67" s="179" t="s">
        <v>115</v>
      </c>
      <c r="K67" s="179"/>
      <c r="L67" s="179"/>
      <c r="M67" s="179"/>
      <c r="N67" s="179"/>
      <c r="P67" s="61"/>
      <c r="R67" s="62"/>
      <c r="S67" s="105"/>
      <c r="T67" s="88" t="s">
        <v>25</v>
      </c>
      <c r="U67" s="89"/>
      <c r="V67" s="56" t="s">
        <v>26</v>
      </c>
      <c r="W67" s="134"/>
      <c r="X67" s="62"/>
      <c r="Y67" s="62"/>
      <c r="Z67" s="62"/>
      <c r="AA67" s="62"/>
      <c r="AB67" s="62"/>
      <c r="AC67" s="62"/>
      <c r="AD67" s="62"/>
      <c r="AE67" s="62"/>
      <c r="AF67" s="62"/>
      <c r="AG67" s="62"/>
    </row>
    <row r="68" spans="1:33" ht="6" customHeight="1" x14ac:dyDescent="0.25">
      <c r="A68" s="165"/>
      <c r="B68" s="165"/>
      <c r="C68" s="46"/>
      <c r="D68" s="20"/>
      <c r="E68" s="176"/>
      <c r="F68" s="176"/>
      <c r="G68" s="176"/>
      <c r="H68" s="176"/>
      <c r="I68" s="176"/>
      <c r="J68" s="176"/>
      <c r="K68" s="176"/>
      <c r="L68" s="176"/>
      <c r="M68" s="176"/>
      <c r="N68" s="176"/>
      <c r="P68" s="61"/>
      <c r="R68" s="62"/>
      <c r="S68" s="105" t="s">
        <v>31</v>
      </c>
      <c r="T68" s="57">
        <v>0</v>
      </c>
      <c r="U68" s="57">
        <v>2</v>
      </c>
      <c r="V68" s="63">
        <v>1</v>
      </c>
      <c r="W68" s="134"/>
      <c r="X68" s="62"/>
      <c r="Y68" s="62"/>
      <c r="Z68" s="62"/>
      <c r="AA68" s="62"/>
      <c r="AB68" s="62"/>
      <c r="AC68" s="62"/>
      <c r="AD68" s="62"/>
      <c r="AE68" s="62"/>
      <c r="AF68" s="62"/>
      <c r="AG68" s="62"/>
    </row>
    <row r="69" spans="1:33" ht="33" customHeight="1" x14ac:dyDescent="0.25">
      <c r="A69" s="165"/>
      <c r="B69" s="165"/>
      <c r="C69" s="16">
        <v>1</v>
      </c>
      <c r="D69" s="22"/>
      <c r="E69" s="31" t="s">
        <v>2</v>
      </c>
      <c r="F69" s="214" t="s">
        <v>202</v>
      </c>
      <c r="G69" s="171"/>
      <c r="H69" s="171"/>
      <c r="I69" s="171"/>
      <c r="J69" s="31" t="s">
        <v>2</v>
      </c>
      <c r="K69" s="171" t="s">
        <v>116</v>
      </c>
      <c r="L69" s="171"/>
      <c r="M69" s="171"/>
      <c r="N69" s="171"/>
      <c r="P69" s="52">
        <v>0</v>
      </c>
      <c r="Q69" s="3">
        <f>IF(P69=1,C69,IF(P69=2,C70,IF(P69=4,C71,0)))</f>
        <v>0</v>
      </c>
      <c r="R69" s="62"/>
      <c r="S69" s="105" t="s">
        <v>57</v>
      </c>
      <c r="T69" s="57">
        <v>-1</v>
      </c>
      <c r="U69" s="57">
        <v>-1</v>
      </c>
      <c r="V69" s="63">
        <f>W117/W119</f>
        <v>0.14285714285714285</v>
      </c>
      <c r="W69" s="153"/>
      <c r="X69" s="62"/>
      <c r="Y69" s="62"/>
      <c r="Z69" s="62"/>
      <c r="AA69" s="62"/>
      <c r="AB69" s="62"/>
      <c r="AC69" s="62"/>
      <c r="AD69" s="62"/>
      <c r="AE69" s="62"/>
      <c r="AF69" s="62"/>
      <c r="AG69" s="62"/>
    </row>
    <row r="70" spans="1:33" ht="18" customHeight="1" x14ac:dyDescent="0.25">
      <c r="A70" s="165"/>
      <c r="B70" s="165"/>
      <c r="C70" s="16">
        <v>0</v>
      </c>
      <c r="D70" s="22"/>
      <c r="E70" s="31" t="s">
        <v>3</v>
      </c>
      <c r="F70" s="171" t="s">
        <v>203</v>
      </c>
      <c r="G70" s="171"/>
      <c r="H70" s="171"/>
      <c r="I70" s="171"/>
      <c r="J70" s="31" t="s">
        <v>3</v>
      </c>
      <c r="K70" s="171" t="s">
        <v>117</v>
      </c>
      <c r="L70" s="171"/>
      <c r="M70" s="171"/>
      <c r="N70" s="171"/>
      <c r="P70" s="61"/>
      <c r="R70" s="62"/>
      <c r="S70" s="105" t="s">
        <v>38</v>
      </c>
      <c r="T70" s="57">
        <v>-2</v>
      </c>
      <c r="U70" s="57">
        <v>-1</v>
      </c>
      <c r="V70" s="63">
        <v>-1</v>
      </c>
      <c r="W70" s="153"/>
      <c r="X70" s="62"/>
      <c r="Y70" s="62"/>
      <c r="Z70" s="62"/>
      <c r="AA70" s="62"/>
      <c r="AB70" s="62"/>
      <c r="AC70" s="62"/>
      <c r="AD70" s="62"/>
      <c r="AE70" s="62"/>
      <c r="AF70" s="62"/>
      <c r="AG70" s="62"/>
    </row>
    <row r="71" spans="1:33" ht="15" customHeight="1" x14ac:dyDescent="0.3">
      <c r="A71" s="165"/>
      <c r="B71" s="165"/>
      <c r="C71" s="16">
        <v>-1</v>
      </c>
      <c r="D71" s="22"/>
      <c r="E71" s="31" t="s">
        <v>4</v>
      </c>
      <c r="F71" s="171" t="s">
        <v>204</v>
      </c>
      <c r="G71" s="171"/>
      <c r="H71" s="171"/>
      <c r="I71" s="171"/>
      <c r="J71" s="31" t="s">
        <v>4</v>
      </c>
      <c r="K71" s="171" t="s">
        <v>118</v>
      </c>
      <c r="L71" s="171"/>
      <c r="M71" s="171"/>
      <c r="N71" s="171"/>
      <c r="P71" s="64" t="s">
        <v>30</v>
      </c>
      <c r="Q71" s="5" t="str">
        <f>IF(AND(S71&lt;=U68,S71&gt;=T68),S68,IF(AND(S71&lt;=U69,S71&gt;=T69),S69,IF(S71&gt;=T70,S70,"NESTANOVEN")))</f>
        <v>Způsobilý</v>
      </c>
      <c r="R71" s="61"/>
      <c r="S71" s="108">
        <f>SUM(Q64:Q70)</f>
        <v>0</v>
      </c>
      <c r="T71" s="61"/>
      <c r="U71" s="61"/>
      <c r="V71" s="61"/>
      <c r="W71" s="153"/>
      <c r="X71" s="62"/>
      <c r="Y71" s="62"/>
      <c r="Z71" s="62"/>
      <c r="AA71" s="62"/>
      <c r="AB71" s="62"/>
      <c r="AC71" s="62"/>
      <c r="AD71" s="62"/>
      <c r="AE71" s="62"/>
      <c r="AF71" s="62"/>
      <c r="AG71" s="62"/>
    </row>
    <row r="72" spans="1:33" ht="15" customHeight="1" x14ac:dyDescent="0.35">
      <c r="A72" s="165"/>
      <c r="B72" s="165"/>
      <c r="C72" s="46"/>
      <c r="D72" s="22"/>
      <c r="E72" s="22"/>
      <c r="F72" s="27"/>
      <c r="G72" s="27"/>
      <c r="H72" s="27"/>
      <c r="I72" s="27"/>
      <c r="J72" s="22"/>
      <c r="K72" s="27"/>
      <c r="L72" s="27"/>
      <c r="M72" s="27"/>
      <c r="N72" s="27"/>
      <c r="P72" s="53"/>
      <c r="Q72" s="83" t="s">
        <v>32</v>
      </c>
      <c r="R72" s="54"/>
      <c r="S72" s="109">
        <f>IF(Q71=S68,V68,IF(Q71=S69,V69,IF(Q71=S70,V70,"Chyba")))</f>
        <v>1</v>
      </c>
      <c r="T72" s="61"/>
      <c r="U72" s="61"/>
      <c r="V72" s="61"/>
      <c r="W72" s="134"/>
      <c r="X72" s="62"/>
      <c r="Y72" s="62"/>
      <c r="Z72" s="62"/>
      <c r="AA72" s="62"/>
      <c r="AB72" s="62"/>
      <c r="AC72" s="62"/>
      <c r="AD72" s="62"/>
      <c r="AE72" s="62"/>
      <c r="AF72" s="62"/>
      <c r="AG72" s="62"/>
    </row>
    <row r="73" spans="1:33" ht="24" customHeight="1" x14ac:dyDescent="0.25">
      <c r="A73" s="165" t="s">
        <v>161</v>
      </c>
      <c r="B73" s="165" t="s">
        <v>39</v>
      </c>
      <c r="C73" s="46"/>
      <c r="D73" s="20" t="s">
        <v>147</v>
      </c>
      <c r="E73" s="181" t="s">
        <v>214</v>
      </c>
      <c r="F73" s="181"/>
      <c r="G73" s="181"/>
      <c r="H73" s="181"/>
      <c r="I73" s="181"/>
      <c r="J73" s="181" t="s">
        <v>119</v>
      </c>
      <c r="K73" s="181"/>
      <c r="L73" s="181"/>
      <c r="M73" s="181"/>
      <c r="N73" s="181"/>
      <c r="P73" s="61"/>
      <c r="R73" s="62"/>
      <c r="S73" s="107"/>
      <c r="T73" s="61"/>
      <c r="U73" s="61"/>
      <c r="V73" s="61"/>
      <c r="W73" s="134"/>
      <c r="X73" s="62"/>
      <c r="Y73" s="62"/>
      <c r="Z73" s="62"/>
      <c r="AA73" s="62"/>
      <c r="AB73" s="62"/>
      <c r="AC73" s="62"/>
      <c r="AD73" s="62"/>
      <c r="AE73" s="62"/>
      <c r="AF73" s="62"/>
      <c r="AG73" s="62"/>
    </row>
    <row r="74" spans="1:33" ht="6" customHeight="1" x14ac:dyDescent="0.25">
      <c r="A74" s="165"/>
      <c r="B74" s="165"/>
      <c r="C74" s="46"/>
      <c r="D74" s="20"/>
      <c r="E74" s="176"/>
      <c r="F74" s="176"/>
      <c r="G74" s="176"/>
      <c r="H74" s="176"/>
      <c r="I74" s="176"/>
      <c r="J74" s="176"/>
      <c r="K74" s="176"/>
      <c r="L74" s="176"/>
      <c r="M74" s="176"/>
      <c r="N74" s="176"/>
      <c r="P74" s="61"/>
      <c r="R74" s="62"/>
      <c r="S74" s="107"/>
      <c r="T74" s="61"/>
      <c r="U74" s="61"/>
      <c r="V74" s="61"/>
      <c r="W74" s="134"/>
      <c r="X74" s="62"/>
      <c r="Y74" s="62"/>
      <c r="Z74" s="62"/>
      <c r="AA74" s="62"/>
      <c r="AB74" s="62"/>
      <c r="AC74" s="62"/>
      <c r="AD74" s="62"/>
      <c r="AE74" s="62"/>
      <c r="AF74" s="62"/>
      <c r="AG74" s="62"/>
    </row>
    <row r="75" spans="1:33" x14ac:dyDescent="0.25">
      <c r="A75" s="165"/>
      <c r="B75" s="165"/>
      <c r="C75" s="18">
        <v>-2</v>
      </c>
      <c r="D75" s="22"/>
      <c r="E75" s="31" t="s">
        <v>2</v>
      </c>
      <c r="F75" s="171" t="s">
        <v>47</v>
      </c>
      <c r="G75" s="171"/>
      <c r="H75" s="171"/>
      <c r="I75" s="171"/>
      <c r="J75" s="31" t="s">
        <v>2</v>
      </c>
      <c r="K75" s="171" t="s">
        <v>120</v>
      </c>
      <c r="L75" s="171"/>
      <c r="M75" s="171"/>
      <c r="N75" s="171"/>
      <c r="P75" s="52">
        <v>0</v>
      </c>
      <c r="Q75" s="3">
        <f>IF(P75=1,C75,IF(P75=2,C76,IF(P75=3,C77,IF(P75=4,C78,0))))</f>
        <v>0</v>
      </c>
      <c r="R75" s="62"/>
      <c r="S75" s="107"/>
      <c r="T75" s="61"/>
      <c r="U75" s="61"/>
      <c r="V75" s="61"/>
      <c r="W75" s="153"/>
      <c r="X75" s="62"/>
      <c r="Y75" s="62"/>
      <c r="Z75" s="62"/>
      <c r="AA75" s="62"/>
      <c r="AB75" s="62"/>
      <c r="AC75" s="62"/>
      <c r="AD75" s="62"/>
      <c r="AE75" s="62"/>
      <c r="AF75" s="62"/>
      <c r="AG75" s="62"/>
    </row>
    <row r="76" spans="1:33" x14ac:dyDescent="0.25">
      <c r="A76" s="165"/>
      <c r="B76" s="165"/>
      <c r="C76" s="16">
        <v>1</v>
      </c>
      <c r="D76" s="22"/>
      <c r="E76" s="31" t="s">
        <v>3</v>
      </c>
      <c r="F76" s="171" t="s">
        <v>48</v>
      </c>
      <c r="G76" s="171"/>
      <c r="H76" s="171"/>
      <c r="I76" s="171"/>
      <c r="J76" s="31" t="s">
        <v>3</v>
      </c>
      <c r="K76" s="171" t="s">
        <v>121</v>
      </c>
      <c r="L76" s="171"/>
      <c r="M76" s="171"/>
      <c r="N76" s="171"/>
      <c r="P76" s="61"/>
      <c r="R76" s="62"/>
      <c r="S76" s="107"/>
      <c r="T76" s="61"/>
      <c r="U76" s="61"/>
      <c r="V76" s="61"/>
      <c r="W76" s="153"/>
      <c r="X76" s="62"/>
      <c r="Y76" s="62"/>
      <c r="Z76" s="62"/>
      <c r="AA76" s="62"/>
      <c r="AB76" s="62"/>
      <c r="AC76" s="62"/>
      <c r="AD76" s="62"/>
      <c r="AE76" s="62"/>
      <c r="AF76" s="62"/>
      <c r="AG76" s="62"/>
    </row>
    <row r="77" spans="1:33" ht="15" customHeight="1" x14ac:dyDescent="0.25">
      <c r="A77" s="165"/>
      <c r="B77" s="165"/>
      <c r="C77" s="16">
        <v>2</v>
      </c>
      <c r="D77" s="22"/>
      <c r="E77" s="31" t="s">
        <v>4</v>
      </c>
      <c r="F77" s="171" t="s">
        <v>145</v>
      </c>
      <c r="G77" s="171"/>
      <c r="H77" s="171"/>
      <c r="I77" s="171"/>
      <c r="J77" s="31" t="s">
        <v>4</v>
      </c>
      <c r="K77" s="171" t="s">
        <v>122</v>
      </c>
      <c r="L77" s="171"/>
      <c r="M77" s="171"/>
      <c r="N77" s="171"/>
      <c r="P77" s="61"/>
      <c r="R77" s="62"/>
      <c r="S77" s="107"/>
      <c r="T77" s="61"/>
      <c r="U77" s="61"/>
      <c r="V77" s="61"/>
      <c r="W77" s="153"/>
      <c r="X77" s="62"/>
      <c r="Y77" s="62"/>
      <c r="Z77" s="62"/>
      <c r="AA77" s="62"/>
      <c r="AB77" s="62"/>
      <c r="AC77" s="62"/>
      <c r="AD77" s="62"/>
      <c r="AE77" s="62"/>
      <c r="AF77" s="62"/>
      <c r="AG77" s="62"/>
    </row>
    <row r="78" spans="1:33" ht="15" customHeight="1" x14ac:dyDescent="0.25">
      <c r="A78" s="165"/>
      <c r="B78" s="165"/>
      <c r="C78" s="18">
        <v>3</v>
      </c>
      <c r="D78" s="22"/>
      <c r="E78" s="31" t="s">
        <v>5</v>
      </c>
      <c r="F78" s="171" t="s">
        <v>124</v>
      </c>
      <c r="G78" s="171"/>
      <c r="H78" s="171"/>
      <c r="I78" s="171"/>
      <c r="J78" s="31" t="s">
        <v>5</v>
      </c>
      <c r="K78" s="171" t="s">
        <v>123</v>
      </c>
      <c r="L78" s="171"/>
      <c r="M78" s="171"/>
      <c r="N78" s="171"/>
      <c r="P78" s="61"/>
      <c r="R78" s="62"/>
      <c r="S78" s="107"/>
      <c r="T78" s="61"/>
      <c r="U78" s="61"/>
      <c r="V78" s="61"/>
      <c r="W78" s="153"/>
      <c r="X78" s="62"/>
      <c r="Y78" s="62"/>
      <c r="Z78" s="62"/>
      <c r="AA78" s="62"/>
      <c r="AB78" s="62"/>
      <c r="AC78" s="62"/>
      <c r="AD78" s="62"/>
      <c r="AE78" s="62"/>
      <c r="AF78" s="62"/>
      <c r="AG78" s="62"/>
    </row>
    <row r="79" spans="1:33" ht="24" customHeight="1" x14ac:dyDescent="0.25">
      <c r="A79" s="165"/>
      <c r="B79" s="165"/>
      <c r="C79" s="46"/>
      <c r="D79" s="20" t="s">
        <v>148</v>
      </c>
      <c r="E79" s="179" t="s">
        <v>212</v>
      </c>
      <c r="F79" s="179"/>
      <c r="G79" s="179"/>
      <c r="H79" s="179"/>
      <c r="I79" s="179"/>
      <c r="J79" s="179" t="s">
        <v>125</v>
      </c>
      <c r="K79" s="179"/>
      <c r="L79" s="179"/>
      <c r="M79" s="179"/>
      <c r="N79" s="179"/>
      <c r="P79" s="61"/>
      <c r="R79" s="62"/>
      <c r="S79" s="107"/>
      <c r="T79" s="61"/>
      <c r="U79" s="61"/>
      <c r="V79" s="61"/>
      <c r="W79" s="153"/>
      <c r="X79" s="62"/>
      <c r="Y79" s="62"/>
      <c r="Z79" s="62"/>
      <c r="AA79" s="62"/>
      <c r="AB79" s="62"/>
      <c r="AC79" s="62"/>
      <c r="AD79" s="62"/>
      <c r="AE79" s="62"/>
      <c r="AF79" s="62"/>
      <c r="AG79" s="62"/>
    </row>
    <row r="80" spans="1:33" ht="6" customHeight="1" x14ac:dyDescent="0.25">
      <c r="A80" s="165"/>
      <c r="B80" s="165"/>
      <c r="C80" s="46"/>
      <c r="D80" s="20"/>
      <c r="E80" s="176"/>
      <c r="F80" s="176"/>
      <c r="G80" s="24"/>
      <c r="H80" s="24"/>
      <c r="I80" s="24"/>
      <c r="J80" s="176"/>
      <c r="K80" s="176"/>
      <c r="L80" s="34"/>
      <c r="M80" s="34"/>
      <c r="N80" s="34"/>
      <c r="P80" s="61"/>
      <c r="R80" s="62"/>
      <c r="S80" s="107"/>
      <c r="T80" s="61"/>
      <c r="U80" s="61"/>
      <c r="V80" s="61"/>
      <c r="W80" s="134"/>
      <c r="X80" s="62"/>
      <c r="Y80" s="62"/>
      <c r="Z80" s="62"/>
      <c r="AA80" s="62"/>
      <c r="AB80" s="62"/>
      <c r="AC80" s="62"/>
      <c r="AD80" s="62"/>
      <c r="AE80" s="62"/>
      <c r="AF80" s="62"/>
      <c r="AG80" s="62"/>
    </row>
    <row r="81" spans="1:33" ht="15" customHeight="1" x14ac:dyDescent="0.25">
      <c r="A81" s="165"/>
      <c r="B81" s="165"/>
      <c r="C81" s="18">
        <v>0</v>
      </c>
      <c r="D81" s="22"/>
      <c r="E81" s="23" t="s">
        <v>2</v>
      </c>
      <c r="F81" s="177" t="s">
        <v>205</v>
      </c>
      <c r="G81" s="177"/>
      <c r="H81" s="177"/>
      <c r="I81" s="177"/>
      <c r="J81" s="23" t="s">
        <v>2</v>
      </c>
      <c r="K81" s="177" t="s">
        <v>127</v>
      </c>
      <c r="L81" s="177"/>
      <c r="M81" s="177"/>
      <c r="N81" s="177"/>
      <c r="P81" s="52">
        <v>0</v>
      </c>
      <c r="Q81" s="3">
        <f>IF(P81=1,C81,IF(P81=2,C82,IF(P81=3,C83,IF(P81=4,C84,0))))</f>
        <v>0</v>
      </c>
      <c r="R81" s="62"/>
      <c r="S81" s="107"/>
      <c r="T81" s="61"/>
      <c r="U81" s="61"/>
      <c r="V81" s="61"/>
      <c r="W81" s="153"/>
      <c r="X81" s="62"/>
      <c r="Y81" s="62"/>
      <c r="Z81" s="62"/>
      <c r="AA81" s="62"/>
      <c r="AB81" s="62"/>
      <c r="AC81" s="62"/>
      <c r="AD81" s="62"/>
      <c r="AE81" s="62"/>
      <c r="AF81" s="62"/>
      <c r="AG81" s="62"/>
    </row>
    <row r="82" spans="1:33" ht="15" customHeight="1" x14ac:dyDescent="0.25">
      <c r="A82" s="165"/>
      <c r="B82" s="165"/>
      <c r="C82" s="18">
        <v>1</v>
      </c>
      <c r="D82" s="22"/>
      <c r="E82" s="23" t="s">
        <v>3</v>
      </c>
      <c r="F82" s="177" t="s">
        <v>206</v>
      </c>
      <c r="G82" s="177"/>
      <c r="H82" s="177"/>
      <c r="I82" s="177"/>
      <c r="J82" s="23" t="s">
        <v>3</v>
      </c>
      <c r="K82" s="177" t="s">
        <v>126</v>
      </c>
      <c r="L82" s="177"/>
      <c r="M82" s="177"/>
      <c r="N82" s="177"/>
      <c r="P82" s="61"/>
      <c r="R82" s="62"/>
      <c r="S82" s="107"/>
      <c r="T82" s="61"/>
      <c r="U82" s="61"/>
      <c r="V82" s="61"/>
      <c r="W82" s="154"/>
      <c r="X82" s="62"/>
      <c r="Y82" s="62"/>
      <c r="Z82" s="62"/>
      <c r="AA82" s="62"/>
      <c r="AB82" s="62"/>
      <c r="AC82" s="62"/>
      <c r="AD82" s="62"/>
      <c r="AE82" s="62"/>
      <c r="AF82" s="62"/>
      <c r="AG82" s="62"/>
    </row>
    <row r="83" spans="1:33" ht="15" customHeight="1" x14ac:dyDescent="0.25">
      <c r="A83" s="165"/>
      <c r="B83" s="165"/>
      <c r="C83" s="16">
        <v>2</v>
      </c>
      <c r="D83" s="22"/>
      <c r="E83" s="23" t="s">
        <v>4</v>
      </c>
      <c r="F83" s="178" t="s">
        <v>208</v>
      </c>
      <c r="G83" s="178"/>
      <c r="H83" s="178"/>
      <c r="I83" s="178"/>
      <c r="J83" s="23" t="s">
        <v>4</v>
      </c>
      <c r="K83" s="178" t="s">
        <v>128</v>
      </c>
      <c r="L83" s="178"/>
      <c r="M83" s="178"/>
      <c r="N83" s="178"/>
      <c r="P83" s="61"/>
      <c r="R83" s="62"/>
      <c r="S83" s="107"/>
      <c r="T83" s="61"/>
      <c r="U83" s="61"/>
      <c r="V83" s="61"/>
      <c r="W83" s="153"/>
      <c r="X83" s="62"/>
      <c r="Y83" s="62"/>
      <c r="Z83" s="62"/>
      <c r="AA83" s="62"/>
      <c r="AB83" s="62"/>
      <c r="AC83" s="62"/>
      <c r="AD83" s="62"/>
      <c r="AE83" s="62"/>
      <c r="AF83" s="62"/>
      <c r="AG83" s="62"/>
    </row>
    <row r="84" spans="1:33" ht="15" customHeight="1" x14ac:dyDescent="0.25">
      <c r="A84" s="165"/>
      <c r="B84" s="165"/>
      <c r="C84" s="16">
        <v>3</v>
      </c>
      <c r="D84" s="22"/>
      <c r="E84" s="23" t="s">
        <v>5</v>
      </c>
      <c r="F84" s="227" t="s">
        <v>207</v>
      </c>
      <c r="G84" s="178"/>
      <c r="H84" s="178"/>
      <c r="I84" s="178"/>
      <c r="J84" s="23" t="s">
        <v>5</v>
      </c>
      <c r="K84" s="178" t="s">
        <v>129</v>
      </c>
      <c r="L84" s="178"/>
      <c r="M84" s="178"/>
      <c r="N84" s="178"/>
      <c r="P84" s="61"/>
      <c r="R84" s="62"/>
      <c r="S84" s="107"/>
      <c r="T84" s="61"/>
      <c r="U84" s="61"/>
      <c r="V84" s="61"/>
      <c r="W84" s="153"/>
      <c r="X84" s="62"/>
      <c r="Y84" s="62"/>
      <c r="Z84" s="62"/>
      <c r="AA84" s="62"/>
      <c r="AB84" s="62"/>
      <c r="AC84" s="62"/>
      <c r="AD84" s="62"/>
      <c r="AE84" s="62"/>
      <c r="AF84" s="62"/>
      <c r="AG84" s="62"/>
    </row>
    <row r="85" spans="1:33" ht="28.5" customHeight="1" x14ac:dyDescent="0.25">
      <c r="A85" s="165"/>
      <c r="B85" s="165"/>
      <c r="C85" s="48"/>
      <c r="D85" s="28" t="s">
        <v>20</v>
      </c>
      <c r="E85" s="172" t="s">
        <v>154</v>
      </c>
      <c r="F85" s="172"/>
      <c r="G85" s="172"/>
      <c r="H85" s="172"/>
      <c r="I85" s="172"/>
      <c r="J85" s="172" t="s">
        <v>130</v>
      </c>
      <c r="K85" s="172"/>
      <c r="L85" s="172"/>
      <c r="M85" s="172"/>
      <c r="N85" s="172"/>
      <c r="P85" s="61"/>
      <c r="R85" s="62"/>
      <c r="S85" s="107"/>
      <c r="T85" s="61"/>
      <c r="U85" s="61"/>
      <c r="V85" s="61"/>
      <c r="W85" s="134"/>
      <c r="X85" s="62"/>
      <c r="Y85" s="62"/>
      <c r="Z85" s="62"/>
      <c r="AA85" s="62"/>
      <c r="AB85" s="62"/>
      <c r="AC85" s="62"/>
      <c r="AD85" s="62"/>
      <c r="AE85" s="62"/>
      <c r="AF85" s="62"/>
      <c r="AG85" s="62"/>
    </row>
    <row r="86" spans="1:33" x14ac:dyDescent="0.25">
      <c r="A86" s="165"/>
      <c r="B86" s="165"/>
      <c r="C86" s="48"/>
      <c r="D86" s="22"/>
      <c r="E86" s="180" t="s">
        <v>235</v>
      </c>
      <c r="F86" s="180"/>
      <c r="G86" s="180"/>
      <c r="H86" s="180"/>
      <c r="I86" s="180"/>
      <c r="J86" s="180" t="s">
        <v>146</v>
      </c>
      <c r="K86" s="180"/>
      <c r="L86" s="180"/>
      <c r="M86" s="180"/>
      <c r="N86" s="180"/>
      <c r="P86" s="61"/>
      <c r="R86" s="62"/>
      <c r="S86" s="107"/>
      <c r="T86" s="61"/>
      <c r="U86" s="61"/>
      <c r="V86" s="61"/>
      <c r="W86" s="134"/>
      <c r="X86" s="62"/>
      <c r="Y86" s="62"/>
      <c r="Z86" s="62"/>
      <c r="AA86" s="62"/>
      <c r="AB86" s="62"/>
      <c r="AC86" s="62"/>
      <c r="AD86" s="62"/>
      <c r="AE86" s="62"/>
      <c r="AF86" s="62"/>
      <c r="AG86" s="62"/>
    </row>
    <row r="87" spans="1:33" ht="33" customHeight="1" x14ac:dyDescent="0.25">
      <c r="A87" s="165"/>
      <c r="B87" s="165"/>
      <c r="C87" s="18">
        <v>0</v>
      </c>
      <c r="D87" s="22"/>
      <c r="E87" s="31" t="s">
        <v>2</v>
      </c>
      <c r="F87" s="170" t="s">
        <v>217</v>
      </c>
      <c r="G87" s="171"/>
      <c r="H87" s="171"/>
      <c r="I87" s="171"/>
      <c r="J87" s="31" t="s">
        <v>2</v>
      </c>
      <c r="K87" s="170" t="s">
        <v>131</v>
      </c>
      <c r="L87" s="171"/>
      <c r="M87" s="171"/>
      <c r="N87" s="171"/>
      <c r="P87" s="52">
        <v>0</v>
      </c>
      <c r="Q87" s="3">
        <f>IF(P87=1,C87,IF(P87=2,C88,IF(P87=3,C89,IF(P87=4,C90,0))))</f>
        <v>0</v>
      </c>
      <c r="R87" s="62"/>
      <c r="S87" s="107"/>
      <c r="T87" s="61"/>
      <c r="U87" s="61"/>
      <c r="V87" s="61"/>
      <c r="W87" s="153"/>
      <c r="X87" s="62"/>
      <c r="Y87" s="62"/>
      <c r="Z87" s="62"/>
      <c r="AA87" s="62"/>
      <c r="AB87" s="62"/>
      <c r="AC87" s="62"/>
      <c r="AD87" s="62"/>
      <c r="AE87" s="62"/>
      <c r="AF87" s="62"/>
      <c r="AG87" s="62"/>
    </row>
    <row r="88" spans="1:33" ht="33" customHeight="1" x14ac:dyDescent="0.25">
      <c r="A88" s="165"/>
      <c r="B88" s="165"/>
      <c r="C88" s="18">
        <v>1</v>
      </c>
      <c r="D88" s="22"/>
      <c r="E88" s="31" t="s">
        <v>3</v>
      </c>
      <c r="F88" s="171" t="s">
        <v>50</v>
      </c>
      <c r="G88" s="171"/>
      <c r="H88" s="171"/>
      <c r="I88" s="171"/>
      <c r="J88" s="31" t="s">
        <v>3</v>
      </c>
      <c r="K88" s="170" t="s">
        <v>132</v>
      </c>
      <c r="L88" s="171"/>
      <c r="M88" s="171"/>
      <c r="N88" s="171"/>
      <c r="P88" s="61"/>
      <c r="Q88" s="2" t="str">
        <f>IF(P87=1,"A",IF(P87=2,"B",IF(P87=3,"C",IF(P87=4,"D",""))))</f>
        <v/>
      </c>
      <c r="R88" s="62" t="str">
        <f>IF(P87=1,3%,IF(P87=2,5%,IF(P87=3,8%,IF(P87=4,15%,""))))</f>
        <v/>
      </c>
      <c r="S88" s="107"/>
      <c r="T88" s="61"/>
      <c r="U88" s="61"/>
      <c r="V88" s="61"/>
      <c r="W88" s="153"/>
      <c r="X88" s="62"/>
      <c r="Y88" s="62"/>
      <c r="Z88" s="62"/>
      <c r="AA88" s="62"/>
      <c r="AB88" s="62"/>
      <c r="AC88" s="62"/>
      <c r="AD88" s="62"/>
      <c r="AE88" s="62"/>
      <c r="AF88" s="62"/>
      <c r="AG88" s="62"/>
    </row>
    <row r="89" spans="1:33" ht="15" customHeight="1" x14ac:dyDescent="0.25">
      <c r="A89" s="165"/>
      <c r="B89" s="165"/>
      <c r="C89" s="16">
        <v>2</v>
      </c>
      <c r="D89" s="22"/>
      <c r="E89" s="31" t="s">
        <v>4</v>
      </c>
      <c r="F89" s="171" t="s">
        <v>51</v>
      </c>
      <c r="G89" s="171"/>
      <c r="H89" s="171"/>
      <c r="I89" s="171"/>
      <c r="J89" s="31" t="s">
        <v>4</v>
      </c>
      <c r="K89" s="170" t="s">
        <v>133</v>
      </c>
      <c r="L89" s="171"/>
      <c r="M89" s="171"/>
      <c r="N89" s="171"/>
      <c r="P89" s="61"/>
      <c r="R89" s="62"/>
      <c r="S89" s="107"/>
      <c r="T89" s="61"/>
      <c r="U89" s="61"/>
      <c r="V89" s="61"/>
      <c r="W89" s="153"/>
      <c r="X89" s="62"/>
      <c r="Y89" s="62"/>
      <c r="Z89" s="62"/>
      <c r="AA89" s="62"/>
      <c r="AB89" s="62"/>
      <c r="AC89" s="62"/>
      <c r="AD89" s="62"/>
      <c r="AE89" s="62"/>
      <c r="AF89" s="62"/>
      <c r="AG89" s="62"/>
    </row>
    <row r="90" spans="1:33" ht="15" customHeight="1" x14ac:dyDescent="0.25">
      <c r="A90" s="165"/>
      <c r="B90" s="165"/>
      <c r="C90" s="16">
        <v>3</v>
      </c>
      <c r="D90" s="22"/>
      <c r="E90" s="31" t="s">
        <v>5</v>
      </c>
      <c r="F90" s="171" t="s">
        <v>63</v>
      </c>
      <c r="G90" s="171"/>
      <c r="H90" s="171"/>
      <c r="I90" s="171"/>
      <c r="J90" s="31" t="s">
        <v>5</v>
      </c>
      <c r="K90" s="170" t="s">
        <v>134</v>
      </c>
      <c r="L90" s="171"/>
      <c r="M90" s="171"/>
      <c r="N90" s="171"/>
      <c r="P90" s="61"/>
      <c r="R90" s="62"/>
      <c r="S90" s="107"/>
      <c r="T90" s="61"/>
      <c r="U90" s="61"/>
      <c r="V90" s="61"/>
      <c r="W90" s="153"/>
      <c r="X90" s="62"/>
      <c r="Y90" s="62"/>
      <c r="Z90" s="62"/>
      <c r="AA90" s="62"/>
      <c r="AB90" s="62"/>
      <c r="AC90" s="62"/>
      <c r="AD90" s="62"/>
      <c r="AE90" s="62"/>
      <c r="AF90" s="62"/>
      <c r="AG90" s="62"/>
    </row>
    <row r="91" spans="1:33" ht="29.25" customHeight="1" x14ac:dyDescent="0.25">
      <c r="A91" s="165"/>
      <c r="B91" s="165"/>
      <c r="C91" s="48"/>
      <c r="D91" s="29" t="s">
        <v>21</v>
      </c>
      <c r="E91" s="172" t="e">
        <f>"Jakou pravděpodobnou reakci byste předpokládal(a) v případě mimořádného poklesu hodnoty investice dle zvolené strategie "&amp;Q88&amp;" o více než "&amp;R88*100&amp;" %?"</f>
        <v>#VALUE!</v>
      </c>
      <c r="F91" s="172"/>
      <c r="G91" s="172"/>
      <c r="H91" s="172"/>
      <c r="I91" s="172"/>
      <c r="J91" s="172" t="e">
        <f>"What your presumable reaction would be in case of exceptional decrease of the investment value according to the selected "&amp;Q88&amp;" strategy by more than "&amp;R88*100&amp;" %?"</f>
        <v>#VALUE!</v>
      </c>
      <c r="K91" s="172"/>
      <c r="L91" s="172"/>
      <c r="M91" s="172"/>
      <c r="N91" s="172"/>
      <c r="P91" s="61"/>
      <c r="R91" s="62"/>
      <c r="S91" s="105"/>
      <c r="T91" s="88" t="s">
        <v>25</v>
      </c>
      <c r="U91" s="89"/>
      <c r="V91" s="56" t="s">
        <v>26</v>
      </c>
      <c r="W91" s="135"/>
      <c r="X91" s="66"/>
      <c r="Y91" s="62"/>
      <c r="Z91" s="62"/>
      <c r="AA91" s="62"/>
      <c r="AB91" s="62"/>
      <c r="AC91" s="62"/>
      <c r="AD91" s="62"/>
      <c r="AE91" s="62"/>
      <c r="AF91" s="62"/>
      <c r="AG91" s="62"/>
    </row>
    <row r="92" spans="1:33" ht="6" customHeight="1" x14ac:dyDescent="0.25">
      <c r="A92" s="165"/>
      <c r="B92" s="165"/>
      <c r="C92" s="48"/>
      <c r="D92" s="20"/>
      <c r="E92" s="173"/>
      <c r="F92" s="173"/>
      <c r="G92" s="173"/>
      <c r="H92" s="173"/>
      <c r="I92" s="173"/>
      <c r="J92" s="173"/>
      <c r="K92" s="173"/>
      <c r="L92" s="173"/>
      <c r="M92" s="173"/>
      <c r="N92" s="173"/>
      <c r="P92" s="61"/>
      <c r="R92" s="62"/>
      <c r="S92" s="110" t="s">
        <v>55</v>
      </c>
      <c r="T92" s="57"/>
      <c r="U92" s="57">
        <v>0</v>
      </c>
      <c r="V92" s="56">
        <v>0</v>
      </c>
      <c r="W92" s="134"/>
      <c r="X92" s="62"/>
      <c r="Y92" s="62"/>
      <c r="Z92" s="62"/>
      <c r="AA92" s="62"/>
      <c r="AB92" s="62"/>
      <c r="AC92" s="62"/>
      <c r="AD92" s="62"/>
      <c r="AE92" s="62"/>
      <c r="AF92" s="62"/>
      <c r="AG92" s="62"/>
    </row>
    <row r="93" spans="1:33" ht="33" customHeight="1" x14ac:dyDescent="0.25">
      <c r="A93" s="165"/>
      <c r="B93" s="165"/>
      <c r="C93" s="16">
        <v>2</v>
      </c>
      <c r="D93" s="22"/>
      <c r="E93" s="31" t="s">
        <v>2</v>
      </c>
      <c r="F93" s="171" t="s">
        <v>54</v>
      </c>
      <c r="G93" s="171"/>
      <c r="H93" s="171"/>
      <c r="I93" s="171"/>
      <c r="J93" s="31" t="s">
        <v>2</v>
      </c>
      <c r="K93" s="171" t="s">
        <v>135</v>
      </c>
      <c r="L93" s="171"/>
      <c r="M93" s="171"/>
      <c r="N93" s="171"/>
      <c r="O93" s="44"/>
      <c r="P93" s="52">
        <v>0</v>
      </c>
      <c r="Q93" s="3">
        <f>IF(P93=1,C93,IF(P93=2,C94,IF(P93&gt;2,C95,0)))</f>
        <v>0</v>
      </c>
      <c r="R93" s="62"/>
      <c r="S93" s="110" t="s">
        <v>56</v>
      </c>
      <c r="T93" s="57">
        <v>1</v>
      </c>
      <c r="U93" s="57">
        <v>5</v>
      </c>
      <c r="V93" s="63">
        <f>T117</f>
        <v>1</v>
      </c>
      <c r="W93" s="153"/>
      <c r="X93" s="66"/>
      <c r="Y93" s="62"/>
      <c r="Z93" s="62"/>
      <c r="AA93" s="62"/>
      <c r="AB93" s="62"/>
      <c r="AC93" s="62"/>
      <c r="AD93" s="62"/>
      <c r="AE93" s="62"/>
      <c r="AF93" s="62"/>
      <c r="AG93" s="62"/>
    </row>
    <row r="94" spans="1:33" ht="15" customHeight="1" x14ac:dyDescent="0.25">
      <c r="A94" s="165"/>
      <c r="B94" s="165"/>
      <c r="C94" s="16">
        <v>1</v>
      </c>
      <c r="D94" s="22"/>
      <c r="E94" s="31" t="s">
        <v>3</v>
      </c>
      <c r="F94" s="171" t="s">
        <v>58</v>
      </c>
      <c r="G94" s="171"/>
      <c r="H94" s="171"/>
      <c r="I94" s="171"/>
      <c r="J94" s="31" t="s">
        <v>3</v>
      </c>
      <c r="K94" s="171" t="s">
        <v>136</v>
      </c>
      <c r="L94" s="171"/>
      <c r="M94" s="171"/>
      <c r="N94" s="171"/>
      <c r="O94" s="44"/>
      <c r="P94" s="61"/>
      <c r="Q94" s="61"/>
      <c r="R94" s="62"/>
      <c r="S94" s="110" t="s">
        <v>22</v>
      </c>
      <c r="T94" s="57">
        <v>6</v>
      </c>
      <c r="U94" s="57">
        <v>9</v>
      </c>
      <c r="V94" s="63">
        <f>T118</f>
        <v>2</v>
      </c>
      <c r="W94" s="153"/>
      <c r="X94" s="62"/>
      <c r="Y94" s="62"/>
      <c r="Z94" s="62"/>
      <c r="AA94" s="62"/>
      <c r="AB94" s="62"/>
      <c r="AC94" s="62"/>
      <c r="AD94" s="62"/>
      <c r="AE94" s="62"/>
      <c r="AF94" s="62"/>
      <c r="AG94" s="62"/>
    </row>
    <row r="95" spans="1:33" ht="33" customHeight="1" x14ac:dyDescent="0.25">
      <c r="A95" s="165"/>
      <c r="B95" s="165"/>
      <c r="C95" s="16">
        <v>-1</v>
      </c>
      <c r="D95" s="22"/>
      <c r="E95" s="31" t="s">
        <v>4</v>
      </c>
      <c r="F95" s="171" t="s">
        <v>215</v>
      </c>
      <c r="G95" s="171"/>
      <c r="H95" s="171"/>
      <c r="I95" s="171"/>
      <c r="J95" s="31" t="s">
        <v>4</v>
      </c>
      <c r="K95" s="171" t="s">
        <v>143</v>
      </c>
      <c r="L95" s="171"/>
      <c r="M95" s="171"/>
      <c r="N95" s="171"/>
      <c r="O95" s="44"/>
      <c r="P95" s="61"/>
      <c r="Q95" s="61"/>
      <c r="R95" s="62"/>
      <c r="S95" s="110" t="s">
        <v>23</v>
      </c>
      <c r="T95" s="57">
        <v>10</v>
      </c>
      <c r="U95" s="57"/>
      <c r="V95" s="63">
        <f>T119</f>
        <v>7</v>
      </c>
      <c r="W95" s="153"/>
      <c r="X95" s="62"/>
      <c r="Y95" s="62"/>
      <c r="Z95" s="62"/>
      <c r="AA95" s="62"/>
      <c r="AB95" s="62"/>
      <c r="AC95" s="62"/>
      <c r="AD95" s="62"/>
      <c r="AE95" s="62"/>
      <c r="AF95" s="62"/>
      <c r="AG95" s="62"/>
    </row>
    <row r="96" spans="1:33" ht="28.5" customHeight="1" x14ac:dyDescent="0.25">
      <c r="A96" s="165"/>
      <c r="B96" s="165"/>
      <c r="C96" s="90"/>
      <c r="D96" s="93" t="s">
        <v>164</v>
      </c>
      <c r="E96" s="228" t="s">
        <v>209</v>
      </c>
      <c r="F96" s="228"/>
      <c r="G96" s="228"/>
      <c r="H96" s="228"/>
      <c r="I96" s="228"/>
      <c r="J96" s="31"/>
      <c r="K96" s="84"/>
      <c r="L96" s="84"/>
      <c r="M96" s="84"/>
      <c r="N96" s="84"/>
      <c r="O96" s="44"/>
      <c r="P96" s="61"/>
      <c r="Q96" s="61"/>
      <c r="R96" s="62"/>
      <c r="S96" s="111"/>
      <c r="T96" s="91"/>
      <c r="U96" s="91"/>
      <c r="V96" s="92"/>
      <c r="W96" s="139" t="s">
        <v>220</v>
      </c>
      <c r="X96" s="62"/>
      <c r="Y96" s="62"/>
      <c r="Z96" s="62"/>
      <c r="AA96" s="62"/>
      <c r="AB96" s="62"/>
      <c r="AC96" s="62"/>
      <c r="AD96" s="62"/>
      <c r="AE96" s="62"/>
      <c r="AF96" s="62"/>
      <c r="AG96" s="62"/>
    </row>
    <row r="97" spans="1:33" ht="15" customHeight="1" x14ac:dyDescent="0.25">
      <c r="A97" s="165"/>
      <c r="B97" s="165"/>
      <c r="C97" s="90"/>
      <c r="D97" s="94"/>
      <c r="E97" s="229" t="s">
        <v>239</v>
      </c>
      <c r="F97" s="229"/>
      <c r="G97" s="229"/>
      <c r="H97" s="229"/>
      <c r="I97" s="229"/>
      <c r="J97" s="31"/>
      <c r="K97" s="84"/>
      <c r="L97" s="84"/>
      <c r="M97" s="84"/>
      <c r="N97" s="84"/>
      <c r="O97" s="44"/>
      <c r="P97" s="61"/>
      <c r="Q97" s="61"/>
      <c r="R97" s="62"/>
      <c r="S97" s="111"/>
      <c r="T97" s="91"/>
      <c r="U97" s="91"/>
      <c r="V97" s="92"/>
      <c r="W97" s="142" t="s">
        <v>223</v>
      </c>
      <c r="X97" s="62"/>
      <c r="Y97" s="62"/>
      <c r="Z97" s="62"/>
      <c r="AA97" s="62"/>
      <c r="AB97" s="62"/>
      <c r="AC97" s="62"/>
      <c r="AD97" s="62"/>
      <c r="AE97" s="62"/>
      <c r="AF97" s="62"/>
      <c r="AG97" s="62"/>
    </row>
    <row r="98" spans="1:33" ht="15" customHeight="1" x14ac:dyDescent="0.25">
      <c r="A98" s="165"/>
      <c r="B98" s="165"/>
      <c r="C98" s="90"/>
      <c r="D98" s="94"/>
      <c r="E98" s="95" t="s">
        <v>2</v>
      </c>
      <c r="F98" s="230" t="s">
        <v>165</v>
      </c>
      <c r="G98" s="230"/>
      <c r="H98" s="230"/>
      <c r="I98" s="230"/>
      <c r="J98" s="31"/>
      <c r="K98" s="84"/>
      <c r="L98" s="84"/>
      <c r="M98" s="84"/>
      <c r="N98" s="84"/>
      <c r="O98" s="44"/>
      <c r="P98" s="98">
        <v>0</v>
      </c>
      <c r="Q98" s="100" t="str">
        <f>IF(P98=1,S98,IF(P98=2,S99,IF(P98=3,S100,IF(P98=4,S101," "))))</f>
        <v xml:space="preserve"> </v>
      </c>
      <c r="R98" s="62"/>
      <c r="S98" s="111" t="s">
        <v>167</v>
      </c>
      <c r="T98" s="91"/>
      <c r="U98" s="91"/>
      <c r="V98" s="92"/>
      <c r="W98" s="134" t="s">
        <v>221</v>
      </c>
      <c r="X98" s="62"/>
      <c r="Y98" s="62"/>
      <c r="Z98" s="62"/>
      <c r="AA98" s="62"/>
      <c r="AB98" s="62"/>
      <c r="AC98" s="62"/>
      <c r="AD98" s="62"/>
      <c r="AE98" s="62"/>
      <c r="AF98" s="62"/>
      <c r="AG98" s="62"/>
    </row>
    <row r="99" spans="1:33" ht="15" customHeight="1" x14ac:dyDescent="0.25">
      <c r="A99" s="165"/>
      <c r="B99" s="165"/>
      <c r="C99" s="90"/>
      <c r="D99" s="94"/>
      <c r="E99" s="95" t="s">
        <v>3</v>
      </c>
      <c r="F99" s="230" t="s">
        <v>216</v>
      </c>
      <c r="G99" s="230"/>
      <c r="H99" s="230"/>
      <c r="I99" s="230"/>
      <c r="J99" s="31"/>
      <c r="K99" s="84"/>
      <c r="L99" s="84"/>
      <c r="M99" s="84"/>
      <c r="N99" s="84"/>
      <c r="O99" s="44"/>
      <c r="P99" s="61"/>
      <c r="Q99" s="61"/>
      <c r="R99" s="62"/>
      <c r="S99" s="111" t="s">
        <v>211</v>
      </c>
      <c r="T99" s="91"/>
      <c r="U99" s="91"/>
      <c r="V99" s="92"/>
      <c r="W99" s="134" t="s">
        <v>221</v>
      </c>
      <c r="X99" s="62"/>
      <c r="Y99" s="62"/>
      <c r="Z99" s="62"/>
      <c r="AA99" s="62"/>
      <c r="AB99" s="62"/>
      <c r="AC99" s="62"/>
      <c r="AD99" s="62"/>
      <c r="AE99" s="62"/>
      <c r="AF99" s="62"/>
      <c r="AG99" s="62"/>
    </row>
    <row r="100" spans="1:33" ht="15" customHeight="1" x14ac:dyDescent="0.25">
      <c r="A100" s="165"/>
      <c r="B100" s="165"/>
      <c r="C100" s="90"/>
      <c r="D100" s="94"/>
      <c r="E100" s="95" t="s">
        <v>4</v>
      </c>
      <c r="F100" s="230" t="s">
        <v>218</v>
      </c>
      <c r="G100" s="230"/>
      <c r="H100" s="230"/>
      <c r="I100" s="230"/>
      <c r="J100" s="31"/>
      <c r="K100" s="84"/>
      <c r="L100" s="84"/>
      <c r="M100" s="84"/>
      <c r="N100" s="84"/>
      <c r="O100" s="44"/>
      <c r="P100" s="61"/>
      <c r="Q100" s="61"/>
      <c r="R100" s="62"/>
      <c r="S100" s="111" t="s">
        <v>210</v>
      </c>
      <c r="T100" s="91"/>
      <c r="U100" s="91"/>
      <c r="V100" s="92"/>
      <c r="W100" s="134" t="s">
        <v>224</v>
      </c>
      <c r="X100" s="62"/>
      <c r="Y100" s="62"/>
      <c r="Z100" s="62"/>
      <c r="AA100" s="62"/>
      <c r="AB100" s="62"/>
      <c r="AC100" s="62"/>
      <c r="AD100" s="62"/>
      <c r="AE100" s="62"/>
      <c r="AF100" s="62"/>
      <c r="AG100" s="62"/>
    </row>
    <row r="101" spans="1:33" ht="15" customHeight="1" x14ac:dyDescent="0.25">
      <c r="A101" s="165"/>
      <c r="B101" s="165"/>
      <c r="C101" s="90"/>
      <c r="D101" s="94"/>
      <c r="E101" s="141" t="s">
        <v>5</v>
      </c>
      <c r="F101" s="230" t="s">
        <v>234</v>
      </c>
      <c r="G101" s="230"/>
      <c r="H101" s="230"/>
      <c r="I101" s="230"/>
      <c r="J101" s="31"/>
      <c r="K101" s="84"/>
      <c r="L101" s="84"/>
      <c r="M101" s="84"/>
      <c r="N101" s="84"/>
      <c r="O101" s="44"/>
      <c r="P101" s="61"/>
      <c r="Q101" s="61"/>
      <c r="R101" s="62"/>
      <c r="S101" s="111" t="s">
        <v>219</v>
      </c>
      <c r="T101" s="91"/>
      <c r="U101" s="91"/>
      <c r="V101" s="92"/>
      <c r="W101" s="134" t="s">
        <v>225</v>
      </c>
      <c r="X101" s="62"/>
      <c r="Y101" s="62"/>
      <c r="Z101" s="62"/>
      <c r="AA101" s="62"/>
      <c r="AB101" s="62"/>
      <c r="AC101" s="62"/>
      <c r="AD101" s="62"/>
      <c r="AE101" s="62"/>
      <c r="AF101" s="62"/>
      <c r="AG101" s="62"/>
    </row>
    <row r="102" spans="1:33" ht="15" customHeight="1" x14ac:dyDescent="0.25">
      <c r="A102" s="165"/>
      <c r="B102" s="165"/>
      <c r="C102" s="90"/>
      <c r="D102" s="94"/>
      <c r="E102" s="95"/>
      <c r="F102" s="230"/>
      <c r="G102" s="230"/>
      <c r="H102" s="230"/>
      <c r="I102" s="230"/>
      <c r="J102" s="31"/>
      <c r="K102" s="84"/>
      <c r="L102" s="84"/>
      <c r="M102" s="84"/>
      <c r="N102" s="84"/>
      <c r="O102" s="44"/>
      <c r="P102" s="61"/>
      <c r="Q102" s="61"/>
      <c r="R102" s="62"/>
      <c r="W102" s="13" t="s">
        <v>222</v>
      </c>
      <c r="X102" s="62"/>
      <c r="Y102" s="62"/>
      <c r="Z102" s="62"/>
      <c r="AA102" s="62"/>
      <c r="AB102" s="62"/>
      <c r="AC102" s="62"/>
      <c r="AD102" s="62"/>
      <c r="AE102" s="62"/>
      <c r="AF102" s="62"/>
      <c r="AG102" s="62"/>
    </row>
    <row r="103" spans="1:33" ht="21" x14ac:dyDescent="0.3">
      <c r="A103" s="165"/>
      <c r="B103" s="165"/>
      <c r="C103" s="46"/>
      <c r="D103" s="95"/>
      <c r="E103" s="95"/>
      <c r="F103" s="96"/>
      <c r="G103" s="97" t="s">
        <v>166</v>
      </c>
      <c r="H103" s="99" t="str">
        <f>+Q98</f>
        <v xml:space="preserve"> </v>
      </c>
      <c r="I103" s="96"/>
      <c r="J103" s="23"/>
      <c r="K103" s="30"/>
      <c r="L103" s="30"/>
      <c r="M103" s="30"/>
      <c r="N103" s="30"/>
      <c r="P103" s="64" t="s">
        <v>36</v>
      </c>
      <c r="Q103" s="211" t="str">
        <f>IF(S103&lt;=U92,S92,IF(AND(S103&lt;=U93,S103&gt;=T93),S93,IF(AND(S103&lt;=U94,S103&gt;=T94),S94,IF(S103&gt;=T95,S95,"NESTANOVEN"))))</f>
        <v>Velmi opatrný A</v>
      </c>
      <c r="R103" s="211"/>
      <c r="S103" s="112">
        <f>SUM(Q75:Q95)</f>
        <v>0</v>
      </c>
      <c r="T103" s="61"/>
      <c r="U103" s="61"/>
      <c r="V103" s="61"/>
      <c r="W103" s="134"/>
      <c r="X103" s="62"/>
      <c r="Y103" s="62"/>
      <c r="Z103" s="62"/>
      <c r="AA103" s="62"/>
      <c r="AB103" s="62"/>
      <c r="AC103" s="62"/>
      <c r="AD103" s="62"/>
      <c r="AE103" s="62"/>
      <c r="AF103" s="62"/>
      <c r="AG103" s="62"/>
    </row>
    <row r="104" spans="1:33" ht="26.25" x14ac:dyDescent="0.35">
      <c r="A104" s="165"/>
      <c r="B104" s="165"/>
      <c r="C104" s="46"/>
      <c r="D104" s="23"/>
      <c r="E104" s="23"/>
      <c r="F104" s="232" t="s">
        <v>62</v>
      </c>
      <c r="G104" s="232"/>
      <c r="H104" s="231" t="str">
        <f>IF(S106&lt;=U109,S109,IF(AND(S106&lt;=U110,S106&gt;=T110),S110,IF(AND(S106&lt;=U111,S106&gt;=T111),S111,IF(S106&gt;=T112,S112,"NESTANOVEN"))))</f>
        <v>Velmi konzervativní</v>
      </c>
      <c r="I104" s="231"/>
      <c r="J104" s="23"/>
      <c r="K104" s="174" t="s">
        <v>137</v>
      </c>
      <c r="L104" s="174"/>
      <c r="M104" s="175" t="str">
        <f>IF(S106&lt;=U109,R109,IF(AND(S106&lt;=U110,S106&gt;=T110),R110,IF(AND(S106&lt;=U111,S106&gt;=T111),R111,IF(S106&gt;=T112,R112,"NESTANOVEN"))))</f>
        <v>Very conservative</v>
      </c>
      <c r="N104" s="175"/>
      <c r="P104" s="53"/>
      <c r="Q104" s="60" t="s">
        <v>34</v>
      </c>
      <c r="R104" s="54"/>
      <c r="S104" s="113">
        <f>IF(Q103=S92,V92,IF(Q103=S93,V93,IF(Q103=S94,V94,IF(Q103=S95,V95,"Chyba"))))</f>
        <v>0</v>
      </c>
      <c r="U104" s="61"/>
      <c r="V104" s="61"/>
      <c r="W104" s="155" t="s">
        <v>229</v>
      </c>
      <c r="X104" s="62"/>
      <c r="Y104" s="62"/>
      <c r="Z104" s="62"/>
      <c r="AA104" s="62"/>
      <c r="AB104" s="62"/>
      <c r="AC104" s="62"/>
      <c r="AD104" s="62"/>
      <c r="AE104" s="62"/>
      <c r="AF104" s="62"/>
      <c r="AG104" s="62"/>
    </row>
    <row r="105" spans="1:33" s="36" customFormat="1" x14ac:dyDescent="0.25">
      <c r="A105" s="165"/>
      <c r="B105" s="165"/>
      <c r="C105" s="46"/>
      <c r="D105" s="49"/>
      <c r="E105" s="49"/>
      <c r="F105" s="50"/>
      <c r="G105" s="50"/>
      <c r="H105" s="50"/>
      <c r="I105" s="50"/>
      <c r="J105" s="49"/>
      <c r="K105" s="77"/>
      <c r="L105" s="77"/>
      <c r="M105" s="77"/>
      <c r="N105" s="77"/>
      <c r="O105" s="39"/>
      <c r="P105" s="67"/>
      <c r="Q105" s="67"/>
      <c r="R105" s="68"/>
      <c r="S105" s="114"/>
      <c r="T105" s="69"/>
      <c r="U105" s="69"/>
      <c r="V105" s="69"/>
      <c r="W105" s="156" t="s">
        <v>230</v>
      </c>
      <c r="X105" s="70"/>
      <c r="Y105" s="70"/>
      <c r="Z105" s="70"/>
      <c r="AA105" s="70"/>
      <c r="AB105" s="70"/>
      <c r="AC105" s="70"/>
      <c r="AD105" s="70"/>
      <c r="AE105" s="70"/>
      <c r="AF105" s="70"/>
      <c r="AG105" s="70"/>
    </row>
    <row r="106" spans="1:33" ht="23.25" x14ac:dyDescent="0.35">
      <c r="A106" s="36"/>
      <c r="B106" s="36"/>
      <c r="C106" s="37"/>
      <c r="D106" s="38"/>
      <c r="E106" s="38" t="s">
        <v>71</v>
      </c>
      <c r="F106" s="78"/>
      <c r="G106" s="78"/>
      <c r="H106" s="79" t="s">
        <v>72</v>
      </c>
      <c r="I106" s="78"/>
      <c r="J106" s="38" t="s">
        <v>138</v>
      </c>
      <c r="K106" s="78"/>
      <c r="L106" s="78"/>
      <c r="M106" s="79" t="s">
        <v>139</v>
      </c>
      <c r="N106" s="78"/>
      <c r="P106" s="71" t="s">
        <v>24</v>
      </c>
      <c r="Q106" s="65" t="s">
        <v>26</v>
      </c>
      <c r="R106" s="72"/>
      <c r="S106" s="115">
        <f>S61*S72*S104</f>
        <v>0</v>
      </c>
      <c r="T106" s="54"/>
      <c r="U106" s="54"/>
      <c r="V106" s="54"/>
      <c r="W106" s="157" t="s">
        <v>231</v>
      </c>
      <c r="X106" s="53"/>
      <c r="Y106" s="53"/>
      <c r="Z106" s="53"/>
      <c r="AA106" s="53"/>
      <c r="AB106" s="53"/>
      <c r="AC106" s="62"/>
      <c r="AD106" s="62"/>
      <c r="AE106" s="62"/>
      <c r="AF106" s="62"/>
      <c r="AG106" s="62"/>
    </row>
    <row r="107" spans="1:33" x14ac:dyDescent="0.25">
      <c r="A107" s="36"/>
      <c r="B107" s="36"/>
      <c r="C107" s="37"/>
      <c r="D107" s="38"/>
      <c r="E107" s="38"/>
      <c r="F107" s="81"/>
      <c r="G107" s="81"/>
      <c r="H107" s="80"/>
      <c r="I107" s="80"/>
      <c r="J107" s="38"/>
      <c r="K107" s="80"/>
      <c r="L107" s="80"/>
      <c r="M107" s="80"/>
      <c r="N107" s="80"/>
      <c r="P107" s="73"/>
      <c r="Q107" s="73"/>
      <c r="R107" s="62"/>
      <c r="S107" s="107"/>
      <c r="T107" s="61"/>
      <c r="U107" s="61"/>
      <c r="V107" s="61"/>
      <c r="W107" s="158" t="s">
        <v>232</v>
      </c>
      <c r="X107" s="62"/>
      <c r="Y107" s="62"/>
      <c r="Z107" s="62"/>
      <c r="AA107" s="62"/>
      <c r="AB107" s="62"/>
      <c r="AC107" s="62"/>
      <c r="AD107" s="62"/>
      <c r="AE107" s="62"/>
      <c r="AF107" s="62"/>
      <c r="AG107" s="62"/>
    </row>
    <row r="108" spans="1:33" x14ac:dyDescent="0.25">
      <c r="A108" s="36"/>
      <c r="B108" s="36"/>
      <c r="C108" s="37"/>
      <c r="D108" s="38"/>
      <c r="E108" s="38"/>
      <c r="F108" s="166"/>
      <c r="G108" s="166"/>
      <c r="H108" s="80"/>
      <c r="I108" s="166"/>
      <c r="J108" s="38"/>
      <c r="K108" s="166"/>
      <c r="L108" s="166"/>
      <c r="M108" s="80"/>
      <c r="N108" s="166"/>
      <c r="P108" s="61"/>
      <c r="Q108" s="61"/>
      <c r="R108" s="62"/>
      <c r="S108" s="116"/>
      <c r="T108" s="87" t="s">
        <v>35</v>
      </c>
      <c r="U108" s="87"/>
      <c r="V108" s="61"/>
      <c r="W108" s="158" t="s">
        <v>233</v>
      </c>
      <c r="X108" s="62"/>
      <c r="Y108" s="62"/>
      <c r="Z108" s="62"/>
      <c r="AA108" s="62"/>
      <c r="AB108" s="62"/>
      <c r="AC108" s="62"/>
      <c r="AD108" s="62"/>
      <c r="AE108" s="62"/>
      <c r="AF108" s="62"/>
      <c r="AG108" s="62"/>
    </row>
    <row r="109" spans="1:33" x14ac:dyDescent="0.25">
      <c r="A109" s="36"/>
      <c r="B109" s="36"/>
      <c r="C109" s="37"/>
      <c r="D109" s="38"/>
      <c r="E109" s="38"/>
      <c r="F109" s="166"/>
      <c r="G109" s="166"/>
      <c r="H109" s="80"/>
      <c r="I109" s="166"/>
      <c r="J109" s="38"/>
      <c r="K109" s="166"/>
      <c r="L109" s="166"/>
      <c r="M109" s="80"/>
      <c r="N109" s="166"/>
      <c r="P109" s="61"/>
      <c r="Q109" s="61"/>
      <c r="R109" s="62" t="s">
        <v>140</v>
      </c>
      <c r="S109" s="117" t="s">
        <v>59</v>
      </c>
      <c r="T109" s="74"/>
      <c r="U109" s="57">
        <v>0</v>
      </c>
      <c r="V109" s="61"/>
      <c r="X109" s="62"/>
      <c r="Y109" s="62"/>
      <c r="Z109" s="62"/>
      <c r="AA109" s="62"/>
      <c r="AB109" s="62"/>
      <c r="AC109" s="62"/>
      <c r="AD109" s="62"/>
      <c r="AE109" s="62"/>
      <c r="AF109" s="62"/>
      <c r="AG109" s="62"/>
    </row>
    <row r="110" spans="1:33" x14ac:dyDescent="0.25">
      <c r="A110" s="36"/>
      <c r="B110" s="36"/>
      <c r="C110" s="37"/>
      <c r="D110" s="38"/>
      <c r="E110" s="38"/>
      <c r="F110" s="166"/>
      <c r="G110" s="166"/>
      <c r="H110" s="80"/>
      <c r="I110" s="166"/>
      <c r="J110" s="38"/>
      <c r="K110" s="166"/>
      <c r="L110" s="166"/>
      <c r="M110" s="80"/>
      <c r="N110" s="166"/>
      <c r="P110" s="61"/>
      <c r="Q110" s="61"/>
      <c r="R110" s="62" t="str">
        <f>+R109</f>
        <v>Very conservative</v>
      </c>
      <c r="S110" s="117" t="s">
        <v>59</v>
      </c>
      <c r="T110" s="57">
        <v>0.1</v>
      </c>
      <c r="U110" s="57">
        <v>3</v>
      </c>
      <c r="V110" s="61"/>
      <c r="W110" s="134"/>
      <c r="X110" s="62"/>
      <c r="Y110" s="62"/>
      <c r="Z110" s="62"/>
      <c r="AA110" s="62"/>
      <c r="AB110" s="62"/>
      <c r="AC110" s="62"/>
      <c r="AD110" s="62"/>
      <c r="AE110" s="62"/>
      <c r="AF110" s="62"/>
      <c r="AG110" s="62"/>
    </row>
    <row r="111" spans="1:33" x14ac:dyDescent="0.25">
      <c r="A111" s="36"/>
      <c r="B111" s="36"/>
      <c r="C111" s="37"/>
      <c r="D111" s="38"/>
      <c r="E111" s="38"/>
      <c r="F111" s="166"/>
      <c r="G111" s="166"/>
      <c r="H111" s="80"/>
      <c r="I111" s="166"/>
      <c r="J111" s="38"/>
      <c r="K111" s="166"/>
      <c r="L111" s="166"/>
      <c r="M111" s="80"/>
      <c r="N111" s="166"/>
      <c r="P111" s="61"/>
      <c r="Q111" s="61"/>
      <c r="R111" s="62" t="s">
        <v>141</v>
      </c>
      <c r="S111" s="117" t="s">
        <v>60</v>
      </c>
      <c r="T111" s="57">
        <v>4</v>
      </c>
      <c r="U111" s="57">
        <v>7</v>
      </c>
      <c r="V111" s="61"/>
      <c r="W111" s="134"/>
      <c r="X111" s="62"/>
      <c r="Y111" s="62"/>
      <c r="Z111" s="62"/>
      <c r="AA111" s="62"/>
      <c r="AB111" s="62"/>
      <c r="AC111" s="62"/>
      <c r="AD111" s="62"/>
      <c r="AE111" s="62"/>
      <c r="AF111" s="62"/>
      <c r="AG111" s="62"/>
    </row>
    <row r="112" spans="1:33" x14ac:dyDescent="0.25">
      <c r="A112" s="36"/>
      <c r="B112" s="36"/>
      <c r="C112" s="37"/>
      <c r="D112" s="38"/>
      <c r="E112" s="38"/>
      <c r="F112" s="167" t="str">
        <f>IF(G5="","",G5)</f>
        <v>X</v>
      </c>
      <c r="G112" s="167"/>
      <c r="H112" s="80"/>
      <c r="I112" s="80"/>
      <c r="J112" s="38"/>
      <c r="K112" s="167" t="str">
        <f>IF(L5="","",L5)</f>
        <v>X</v>
      </c>
      <c r="L112" s="167"/>
      <c r="M112" s="80"/>
      <c r="N112" s="80"/>
      <c r="P112" s="61"/>
      <c r="Q112" s="61"/>
      <c r="R112" s="62" t="s">
        <v>142</v>
      </c>
      <c r="S112" s="117" t="s">
        <v>61</v>
      </c>
      <c r="T112" s="57">
        <v>8</v>
      </c>
      <c r="U112" s="57">
        <v>21</v>
      </c>
      <c r="V112" s="61"/>
      <c r="W112" s="134"/>
      <c r="X112" s="62"/>
      <c r="Y112" s="62"/>
      <c r="Z112" s="62"/>
      <c r="AA112" s="62"/>
      <c r="AB112" s="62"/>
      <c r="AC112" s="62"/>
      <c r="AD112" s="62"/>
      <c r="AE112" s="62"/>
      <c r="AF112" s="62"/>
      <c r="AG112" s="62"/>
    </row>
    <row r="113" spans="1:33" x14ac:dyDescent="0.25">
      <c r="A113" s="36"/>
      <c r="B113" s="36"/>
      <c r="C113" s="37"/>
      <c r="D113" s="38"/>
      <c r="E113" s="38"/>
      <c r="F113" s="167" t="str">
        <f>IF(G7="","",G7)</f>
        <v>X</v>
      </c>
      <c r="G113" s="167"/>
      <c r="H113" s="80"/>
      <c r="I113" s="80"/>
      <c r="J113" s="38"/>
      <c r="K113" s="167" t="str">
        <f>IF(L7="","",L7)</f>
        <v>X</v>
      </c>
      <c r="L113" s="167"/>
      <c r="M113" s="80"/>
      <c r="N113" s="80"/>
      <c r="P113" s="61"/>
      <c r="Q113" s="61"/>
      <c r="R113" s="62"/>
      <c r="S113" s="107"/>
      <c r="T113" s="61"/>
      <c r="U113" s="61"/>
      <c r="V113" s="61"/>
      <c r="W113" s="134"/>
      <c r="X113" s="62"/>
      <c r="Y113" s="62"/>
      <c r="Z113" s="62"/>
      <c r="AA113" s="62"/>
      <c r="AB113" s="62"/>
      <c r="AC113" s="62"/>
      <c r="AD113" s="62"/>
      <c r="AE113" s="62"/>
      <c r="AF113" s="62"/>
      <c r="AG113" s="62"/>
    </row>
    <row r="114" spans="1:33" x14ac:dyDescent="0.25">
      <c r="A114" s="36"/>
      <c r="B114" s="36"/>
      <c r="C114" s="37"/>
      <c r="D114" s="38"/>
      <c r="E114" s="38"/>
      <c r="F114" s="168" t="str">
        <f>IF(G2="","",G2)</f>
        <v>X</v>
      </c>
      <c r="G114" s="168"/>
      <c r="H114" s="36"/>
      <c r="I114" s="169" t="s">
        <v>73</v>
      </c>
      <c r="J114" s="38"/>
      <c r="K114" s="168" t="str">
        <f>IF(L2="","",L2)</f>
        <v>X</v>
      </c>
      <c r="L114" s="168"/>
      <c r="M114" s="36"/>
      <c r="N114" s="169" t="s">
        <v>73</v>
      </c>
      <c r="P114" s="61"/>
      <c r="Q114" s="61"/>
      <c r="R114" s="62"/>
      <c r="S114" s="132"/>
      <c r="T114" s="85"/>
      <c r="U114" s="75" t="str">
        <f>S57</f>
        <v>Začátečník</v>
      </c>
      <c r="V114" s="75" t="str">
        <f>S58</f>
        <v>Pokročilý</v>
      </c>
      <c r="W114" s="136" t="str">
        <f>S59</f>
        <v>Expert</v>
      </c>
      <c r="X114" s="62"/>
      <c r="Y114" s="62"/>
      <c r="Z114" s="62"/>
      <c r="AA114" s="62"/>
      <c r="AB114" s="62"/>
      <c r="AC114" s="62"/>
      <c r="AD114" s="62"/>
      <c r="AE114" s="62"/>
      <c r="AF114" s="62"/>
      <c r="AG114" s="62"/>
    </row>
    <row r="115" spans="1:33" ht="14.25" customHeight="1" x14ac:dyDescent="0.25">
      <c r="A115" s="36"/>
      <c r="B115" s="36"/>
      <c r="C115" s="37"/>
      <c r="D115" s="38"/>
      <c r="E115" s="38"/>
      <c r="F115" s="168"/>
      <c r="G115" s="168"/>
      <c r="H115" s="36"/>
      <c r="I115" s="169"/>
      <c r="J115" s="38"/>
      <c r="K115" s="168"/>
      <c r="L115" s="168"/>
      <c r="M115" s="36"/>
      <c r="N115" s="169"/>
      <c r="P115" s="61"/>
      <c r="Q115" s="61"/>
      <c r="R115" s="62"/>
      <c r="S115" s="133"/>
      <c r="T115" s="86"/>
      <c r="U115" s="57">
        <v>1</v>
      </c>
      <c r="V115" s="76">
        <v>2</v>
      </c>
      <c r="W115" s="101">
        <v>3</v>
      </c>
      <c r="X115" s="62"/>
      <c r="Y115" s="62"/>
      <c r="Z115" s="62"/>
      <c r="AA115" s="62"/>
      <c r="AB115" s="62"/>
      <c r="AC115" s="62"/>
      <c r="AD115" s="62"/>
      <c r="AE115" s="62"/>
      <c r="AF115" s="62"/>
      <c r="AG115" s="62"/>
    </row>
    <row r="116" spans="1:33" x14ac:dyDescent="0.25">
      <c r="A116" s="36"/>
      <c r="B116" s="36"/>
      <c r="C116" s="37"/>
      <c r="D116" s="38"/>
      <c r="E116" s="38"/>
      <c r="F116" s="36"/>
      <c r="G116" s="36"/>
      <c r="H116" s="36"/>
      <c r="I116" s="36"/>
      <c r="J116" s="38"/>
      <c r="K116" s="36"/>
      <c r="L116" s="36"/>
      <c r="M116" s="36"/>
      <c r="N116" s="36"/>
      <c r="S116" s="118" t="str">
        <f>S92</f>
        <v>Velmi opatrný A</v>
      </c>
      <c r="T116" s="7">
        <v>0</v>
      </c>
      <c r="U116" s="8">
        <f>$T$116*U115</f>
        <v>0</v>
      </c>
      <c r="V116" s="8">
        <f>$T$116*V115</f>
        <v>0</v>
      </c>
      <c r="W116" s="137">
        <f>$T$116*W115</f>
        <v>0</v>
      </c>
    </row>
    <row r="117" spans="1:33" x14ac:dyDescent="0.25">
      <c r="A117" s="36"/>
      <c r="B117" s="36"/>
      <c r="C117" s="37"/>
      <c r="D117" s="38"/>
      <c r="E117" s="38"/>
      <c r="I117" s="36"/>
      <c r="J117" s="38"/>
      <c r="K117" s="36"/>
      <c r="L117" s="36"/>
      <c r="M117" s="36"/>
      <c r="N117" s="36"/>
      <c r="S117" s="118" t="str">
        <f>S93</f>
        <v>Velmi opatrný B</v>
      </c>
      <c r="T117" s="4">
        <v>1</v>
      </c>
      <c r="U117" s="6">
        <f>U115*$T$117</f>
        <v>1</v>
      </c>
      <c r="V117" s="6">
        <f>V115*$T$117</f>
        <v>2</v>
      </c>
      <c r="W117" s="138">
        <f>W115*$T$117</f>
        <v>3</v>
      </c>
    </row>
    <row r="118" spans="1:33" x14ac:dyDescent="0.25">
      <c r="I118" s="36"/>
      <c r="J118" s="38"/>
      <c r="K118" s="36"/>
      <c r="L118" s="36"/>
      <c r="M118" s="36"/>
      <c r="N118" s="36"/>
      <c r="S118" s="118" t="str">
        <f>S94</f>
        <v>Opatrný</v>
      </c>
      <c r="T118" s="35">
        <v>2</v>
      </c>
      <c r="U118" s="6">
        <f>U115*$T$118</f>
        <v>2</v>
      </c>
      <c r="V118" s="6">
        <f>V115*$T$118</f>
        <v>4</v>
      </c>
      <c r="W118" s="138">
        <f>W115*$T$118</f>
        <v>6</v>
      </c>
    </row>
    <row r="119" spans="1:33" x14ac:dyDescent="0.25">
      <c r="I119" s="36"/>
      <c r="J119" s="38"/>
      <c r="K119" s="36"/>
      <c r="L119" s="36"/>
      <c r="M119" s="36"/>
      <c r="N119" s="36"/>
      <c r="S119" s="118" t="str">
        <f>S95</f>
        <v>Odvážný</v>
      </c>
      <c r="T119" s="35">
        <v>7</v>
      </c>
      <c r="U119" s="6">
        <f>U115*$T$119</f>
        <v>7</v>
      </c>
      <c r="V119" s="6">
        <f>V115*$T$119</f>
        <v>14</v>
      </c>
      <c r="W119" s="138">
        <f>W115*$T$119</f>
        <v>21</v>
      </c>
    </row>
    <row r="120" spans="1:33" x14ac:dyDescent="0.25">
      <c r="F120" s="19"/>
      <c r="G120" s="19"/>
      <c r="H120" s="19"/>
      <c r="I120" s="45"/>
      <c r="J120" s="38"/>
      <c r="K120" s="45"/>
      <c r="L120" s="45"/>
      <c r="M120" s="45"/>
      <c r="N120" s="45"/>
      <c r="O120" s="45"/>
      <c r="P120" s="19"/>
      <c r="Q120" s="19"/>
      <c r="R120" s="19"/>
      <c r="S120" s="119"/>
    </row>
    <row r="121" spans="1:33" x14ac:dyDescent="0.25">
      <c r="F121" s="19"/>
      <c r="G121" s="19"/>
      <c r="H121" s="19"/>
      <c r="I121" s="19"/>
      <c r="K121" s="19"/>
      <c r="L121" s="19"/>
      <c r="M121" s="19"/>
      <c r="N121" s="19"/>
      <c r="O121" s="45"/>
      <c r="P121" s="19"/>
      <c r="Q121" s="19"/>
      <c r="R121" s="19"/>
      <c r="S121" s="119"/>
    </row>
    <row r="122" spans="1:33" x14ac:dyDescent="0.25">
      <c r="F122" s="19"/>
      <c r="G122" s="19"/>
      <c r="H122" s="19"/>
      <c r="I122" s="19"/>
      <c r="K122" s="19"/>
      <c r="L122" s="19"/>
      <c r="M122" s="19"/>
      <c r="N122" s="19"/>
      <c r="O122" s="45"/>
      <c r="P122" s="19"/>
      <c r="Q122" s="19"/>
      <c r="R122" s="19"/>
      <c r="S122" s="119"/>
    </row>
    <row r="123" spans="1:33" x14ac:dyDescent="0.25">
      <c r="F123" s="19"/>
      <c r="G123" s="19"/>
      <c r="H123" s="19"/>
      <c r="I123" s="19"/>
      <c r="K123" s="19"/>
      <c r="L123" s="19"/>
      <c r="M123" s="19"/>
      <c r="N123" s="19"/>
      <c r="O123" s="45"/>
      <c r="P123" s="19"/>
      <c r="Q123" s="19"/>
      <c r="R123" s="19"/>
      <c r="S123" s="119"/>
    </row>
    <row r="124" spans="1:33" x14ac:dyDescent="0.25">
      <c r="F124" s="19"/>
      <c r="G124" s="19"/>
      <c r="H124" s="19"/>
      <c r="I124" s="19"/>
      <c r="K124" s="19"/>
      <c r="L124" s="19"/>
      <c r="M124" s="19"/>
      <c r="N124" s="19"/>
      <c r="O124" s="45"/>
      <c r="P124" s="19"/>
      <c r="Q124" s="19"/>
      <c r="R124" s="19"/>
      <c r="S124" s="119"/>
    </row>
    <row r="125" spans="1:33" x14ac:dyDescent="0.25">
      <c r="F125" s="19"/>
      <c r="G125" s="19"/>
      <c r="H125" s="19"/>
      <c r="I125" s="19"/>
      <c r="K125" s="19"/>
      <c r="L125" s="19"/>
      <c r="M125" s="19"/>
      <c r="N125" s="19"/>
      <c r="O125" s="45"/>
      <c r="P125" s="19"/>
      <c r="Q125" s="19"/>
      <c r="R125" s="19"/>
      <c r="S125" s="119"/>
    </row>
    <row r="126" spans="1:33" x14ac:dyDescent="0.25">
      <c r="F126" s="10"/>
      <c r="G126" s="10"/>
      <c r="H126" s="10"/>
      <c r="I126" s="10"/>
      <c r="K126" s="10"/>
      <c r="L126" s="10"/>
      <c r="M126" s="10"/>
      <c r="N126" s="10"/>
      <c r="O126" s="40"/>
      <c r="P126" s="9"/>
      <c r="Q126" s="9"/>
      <c r="R126" s="10"/>
      <c r="S126" s="103"/>
    </row>
    <row r="129" spans="6:14" x14ac:dyDescent="0.25">
      <c r="F129" s="13"/>
      <c r="G129" s="13"/>
      <c r="H129" s="13"/>
      <c r="I129" s="13"/>
      <c r="K129" s="13"/>
      <c r="L129" s="13"/>
      <c r="M129" s="13"/>
      <c r="N129" s="13"/>
    </row>
  </sheetData>
  <sheetProtection algorithmName="SHA-512" hashValue="6QrjjT8XZQ5vPdwKFKOVZRlDhuIHlKSo/9naxClcwsw+RT0OqCFh6XAbmPKYYtNkR/XVKO2wQXGSVfclMCk26w==" saltValue="Lg/Ub12bdAtaUwQobqEcZw==" spinCount="100000" sheet="1" formatColumns="0" formatRows="0" insertColumns="0" deleteColumns="0"/>
  <protectedRanges>
    <protectedRange sqref="L5:N7" name="Range4"/>
    <protectedRange sqref="G5:I7" name="Range2"/>
    <protectedRange sqref="G2:I3" name="Range1" securityDescriptor="O:WDG:WDD:(A;;CC;;;WD)"/>
    <protectedRange sqref="L2:N3" name="Range3"/>
    <protectedRange sqref="F106:N115" name="Range5"/>
  </protectedRanges>
  <mergeCells count="203">
    <mergeCell ref="F108:G111"/>
    <mergeCell ref="I108:I111"/>
    <mergeCell ref="F114:G115"/>
    <mergeCell ref="I114:I115"/>
    <mergeCell ref="F112:G112"/>
    <mergeCell ref="F113:G113"/>
    <mergeCell ref="H104:I104"/>
    <mergeCell ref="E86:I86"/>
    <mergeCell ref="E92:I92"/>
    <mergeCell ref="F104:G104"/>
    <mergeCell ref="F94:I94"/>
    <mergeCell ref="F95:I95"/>
    <mergeCell ref="F93:I93"/>
    <mergeCell ref="F90:I90"/>
    <mergeCell ref="F100:I100"/>
    <mergeCell ref="F101:I101"/>
    <mergeCell ref="F102:I102"/>
    <mergeCell ref="F78:I78"/>
    <mergeCell ref="F81:I81"/>
    <mergeCell ref="F82:I82"/>
    <mergeCell ref="F83:I83"/>
    <mergeCell ref="F84:I84"/>
    <mergeCell ref="E96:I96"/>
    <mergeCell ref="E97:I97"/>
    <mergeCell ref="F98:I98"/>
    <mergeCell ref="F99:I99"/>
    <mergeCell ref="E79:I79"/>
    <mergeCell ref="E85:I85"/>
    <mergeCell ref="E91:I91"/>
    <mergeCell ref="F87:I87"/>
    <mergeCell ref="F88:I88"/>
    <mergeCell ref="F89:I89"/>
    <mergeCell ref="F1:I1"/>
    <mergeCell ref="E2:F2"/>
    <mergeCell ref="E3:F3"/>
    <mergeCell ref="E7:F7"/>
    <mergeCell ref="G2:I2"/>
    <mergeCell ref="E4:I4"/>
    <mergeCell ref="E5:F5"/>
    <mergeCell ref="E6:F6"/>
    <mergeCell ref="G3:I3"/>
    <mergeCell ref="G5:I5"/>
    <mergeCell ref="G6:I6"/>
    <mergeCell ref="G7:I7"/>
    <mergeCell ref="F51:I51"/>
    <mergeCell ref="F52:I52"/>
    <mergeCell ref="F55:I55"/>
    <mergeCell ref="F65:I65"/>
    <mergeCell ref="F66:I66"/>
    <mergeCell ref="F69:I69"/>
    <mergeCell ref="K16:N16"/>
    <mergeCell ref="J29:N29"/>
    <mergeCell ref="J30:N30"/>
    <mergeCell ref="F56:I56"/>
    <mergeCell ref="F57:I57"/>
    <mergeCell ref="F46:I46"/>
    <mergeCell ref="F49:I49"/>
    <mergeCell ref="F50:I50"/>
    <mergeCell ref="F37:I37"/>
    <mergeCell ref="F38:I38"/>
    <mergeCell ref="F39:I39"/>
    <mergeCell ref="F40:I40"/>
    <mergeCell ref="F43:I43"/>
    <mergeCell ref="E53:I53"/>
    <mergeCell ref="E54:I54"/>
    <mergeCell ref="K31:N31"/>
    <mergeCell ref="K32:N32"/>
    <mergeCell ref="K33:N33"/>
    <mergeCell ref="E9:I9"/>
    <mergeCell ref="E10:I10"/>
    <mergeCell ref="F11:I11"/>
    <mergeCell ref="F12:I12"/>
    <mergeCell ref="F13:I13"/>
    <mergeCell ref="E41:I41"/>
    <mergeCell ref="E47:I47"/>
    <mergeCell ref="F44:I44"/>
    <mergeCell ref="F45:I45"/>
    <mergeCell ref="E17:I17"/>
    <mergeCell ref="E18:I18"/>
    <mergeCell ref="E23:I23"/>
    <mergeCell ref="E24:I24"/>
    <mergeCell ref="F70:I70"/>
    <mergeCell ref="F71:I71"/>
    <mergeCell ref="F75:I75"/>
    <mergeCell ref="F76:I76"/>
    <mergeCell ref="F77:I77"/>
    <mergeCell ref="E62:I62"/>
    <mergeCell ref="E67:I67"/>
    <mergeCell ref="E73:I73"/>
    <mergeCell ref="E63:I63"/>
    <mergeCell ref="E68:I68"/>
    <mergeCell ref="E74:I74"/>
    <mergeCell ref="W33:AG34"/>
    <mergeCell ref="B9:B61"/>
    <mergeCell ref="B62:B72"/>
    <mergeCell ref="B73:B105"/>
    <mergeCell ref="E80:F80"/>
    <mergeCell ref="O55:O59"/>
    <mergeCell ref="O11:O16"/>
    <mergeCell ref="O31:O34"/>
    <mergeCell ref="O37:O40"/>
    <mergeCell ref="F14:I14"/>
    <mergeCell ref="F16:I16"/>
    <mergeCell ref="E30:I30"/>
    <mergeCell ref="F31:I31"/>
    <mergeCell ref="F32:I32"/>
    <mergeCell ref="F33:I33"/>
    <mergeCell ref="F34:I34"/>
    <mergeCell ref="E35:I35"/>
    <mergeCell ref="E29:I29"/>
    <mergeCell ref="E36:I36"/>
    <mergeCell ref="F15:I15"/>
    <mergeCell ref="Q103:R103"/>
    <mergeCell ref="F58:I58"/>
    <mergeCell ref="F59:I59"/>
    <mergeCell ref="F64:I64"/>
    <mergeCell ref="K1:N1"/>
    <mergeCell ref="J2:K2"/>
    <mergeCell ref="L2:N2"/>
    <mergeCell ref="J3:K3"/>
    <mergeCell ref="L3:N3"/>
    <mergeCell ref="J4:N4"/>
    <mergeCell ref="J5:K5"/>
    <mergeCell ref="L5:N5"/>
    <mergeCell ref="J6:K6"/>
    <mergeCell ref="L6:N6"/>
    <mergeCell ref="J7:K7"/>
    <mergeCell ref="L7:N7"/>
    <mergeCell ref="J9:N9"/>
    <mergeCell ref="J10:N10"/>
    <mergeCell ref="K11:N11"/>
    <mergeCell ref="K12:N12"/>
    <mergeCell ref="K13:N13"/>
    <mergeCell ref="K14:N14"/>
    <mergeCell ref="K15:N15"/>
    <mergeCell ref="K34:N34"/>
    <mergeCell ref="J35:N35"/>
    <mergeCell ref="J36:N36"/>
    <mergeCell ref="K37:N37"/>
    <mergeCell ref="K38:N38"/>
    <mergeCell ref="K39:N39"/>
    <mergeCell ref="K40:N40"/>
    <mergeCell ref="J41:N41"/>
    <mergeCell ref="K43:N43"/>
    <mergeCell ref="K44:N44"/>
    <mergeCell ref="K45:N45"/>
    <mergeCell ref="K46:N46"/>
    <mergeCell ref="J47:N47"/>
    <mergeCell ref="K49:N49"/>
    <mergeCell ref="K50:N50"/>
    <mergeCell ref="K51:N51"/>
    <mergeCell ref="K52:N52"/>
    <mergeCell ref="J53:N53"/>
    <mergeCell ref="J54:N54"/>
    <mergeCell ref="K55:N55"/>
    <mergeCell ref="K56:N56"/>
    <mergeCell ref="K57:N57"/>
    <mergeCell ref="K58:N58"/>
    <mergeCell ref="K59:N59"/>
    <mergeCell ref="J62:N62"/>
    <mergeCell ref="J63:N63"/>
    <mergeCell ref="K64:N64"/>
    <mergeCell ref="K65:N65"/>
    <mergeCell ref="K66:N66"/>
    <mergeCell ref="J67:N67"/>
    <mergeCell ref="J86:N86"/>
    <mergeCell ref="K87:N87"/>
    <mergeCell ref="K88:N88"/>
    <mergeCell ref="K70:N70"/>
    <mergeCell ref="K71:N71"/>
    <mergeCell ref="J73:N73"/>
    <mergeCell ref="J74:N74"/>
    <mergeCell ref="K75:N75"/>
    <mergeCell ref="K76:N76"/>
    <mergeCell ref="K77:N77"/>
    <mergeCell ref="K78:N78"/>
    <mergeCell ref="J79:N79"/>
    <mergeCell ref="J68:N68"/>
    <mergeCell ref="K69:N69"/>
    <mergeCell ref="A9:A61"/>
    <mergeCell ref="A62:A72"/>
    <mergeCell ref="A73:A105"/>
    <mergeCell ref="K108:L111"/>
    <mergeCell ref="N108:N111"/>
    <mergeCell ref="K112:L112"/>
    <mergeCell ref="K113:L113"/>
    <mergeCell ref="K114:L115"/>
    <mergeCell ref="N114:N115"/>
    <mergeCell ref="K89:N89"/>
    <mergeCell ref="K90:N90"/>
    <mergeCell ref="J91:N91"/>
    <mergeCell ref="J92:N92"/>
    <mergeCell ref="K93:N93"/>
    <mergeCell ref="K94:N94"/>
    <mergeCell ref="K95:N95"/>
    <mergeCell ref="K104:L104"/>
    <mergeCell ref="M104:N104"/>
    <mergeCell ref="J80:K80"/>
    <mergeCell ref="K81:N81"/>
    <mergeCell ref="K82:N82"/>
    <mergeCell ref="K83:N83"/>
    <mergeCell ref="K84:N84"/>
    <mergeCell ref="J85:N85"/>
  </mergeCells>
  <printOptions horizontalCentered="1"/>
  <pageMargins left="0.25" right="0.25" top="0.75" bottom="0.75" header="0.3" footer="0.3"/>
  <pageSetup paperSize="9" scale="58" fitToHeight="2" orientation="portrait" r:id="rId1"/>
  <rowBreaks count="1" manualBreakCount="1">
    <brk id="66" min="3" max="8" man="1"/>
  </rowBreaks>
  <ignoredErrors>
    <ignoredError sqref="E91" evalError="1"/>
    <ignoredError sqref="F112:F1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3</xdr:col>
                    <xdr:colOff>9525</xdr:colOff>
                    <xdr:row>30</xdr:row>
                    <xdr:rowOff>19050</xdr:rowOff>
                  </from>
                  <to>
                    <xdr:col>4</xdr:col>
                    <xdr:colOff>0</xdr:colOff>
                    <xdr:row>31</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3</xdr:col>
                    <xdr:colOff>9525</xdr:colOff>
                    <xdr:row>10</xdr:row>
                    <xdr:rowOff>19050</xdr:rowOff>
                  </from>
                  <to>
                    <xdr:col>4</xdr:col>
                    <xdr:colOff>0</xdr:colOff>
                    <xdr:row>11</xdr:row>
                    <xdr:rowOff>0</xdr:rowOff>
                  </to>
                </anchor>
              </controlPr>
            </control>
          </mc:Choice>
        </mc:AlternateContent>
        <mc:AlternateContent xmlns:mc="http://schemas.openxmlformats.org/markup-compatibility/2006">
          <mc:Choice Requires="x14">
            <control shapeId="1073" r:id="rId6" name="Group Box 49">
              <controlPr defaultSize="0" print="0" autoFill="0" autoPict="0">
                <anchor moveWithCells="1">
                  <from>
                    <xdr:col>3</xdr:col>
                    <xdr:colOff>9525</xdr:colOff>
                    <xdr:row>47</xdr:row>
                    <xdr:rowOff>161925</xdr:rowOff>
                  </from>
                  <to>
                    <xdr:col>4</xdr:col>
                    <xdr:colOff>38100</xdr:colOff>
                    <xdr:row>52</xdr:row>
                    <xdr:rowOff>47625</xdr:rowOff>
                  </to>
                </anchor>
              </controlPr>
            </control>
          </mc:Choice>
        </mc:AlternateContent>
        <mc:AlternateContent xmlns:mc="http://schemas.openxmlformats.org/markup-compatibility/2006">
          <mc:Choice Requires="x14">
            <control shapeId="1074" r:id="rId7" name="Option Button 50">
              <controlPr defaultSize="0" autoFill="0" autoLine="0" autoPict="0">
                <anchor moveWithCells="1">
                  <from>
                    <xdr:col>3</xdr:col>
                    <xdr:colOff>19050</xdr:colOff>
                    <xdr:row>48</xdr:row>
                    <xdr:rowOff>19050</xdr:rowOff>
                  </from>
                  <to>
                    <xdr:col>3</xdr:col>
                    <xdr:colOff>209550</xdr:colOff>
                    <xdr:row>48</xdr:row>
                    <xdr:rowOff>152400</xdr:rowOff>
                  </to>
                </anchor>
              </controlPr>
            </control>
          </mc:Choice>
        </mc:AlternateContent>
        <mc:AlternateContent xmlns:mc="http://schemas.openxmlformats.org/markup-compatibility/2006">
          <mc:Choice Requires="x14">
            <control shapeId="1075" r:id="rId8" name="Option Button 51">
              <controlPr defaultSize="0" autoFill="0" autoLine="0" autoPict="0">
                <anchor moveWithCells="1">
                  <from>
                    <xdr:col>3</xdr:col>
                    <xdr:colOff>19050</xdr:colOff>
                    <xdr:row>48</xdr:row>
                    <xdr:rowOff>180975</xdr:rowOff>
                  </from>
                  <to>
                    <xdr:col>3</xdr:col>
                    <xdr:colOff>209550</xdr:colOff>
                    <xdr:row>49</xdr:row>
                    <xdr:rowOff>180975</xdr:rowOff>
                  </to>
                </anchor>
              </controlPr>
            </control>
          </mc:Choice>
        </mc:AlternateContent>
        <mc:AlternateContent xmlns:mc="http://schemas.openxmlformats.org/markup-compatibility/2006">
          <mc:Choice Requires="x14">
            <control shapeId="1076" r:id="rId9" name="Option Button 52">
              <controlPr defaultSize="0" autoFill="0" autoLine="0" autoPict="0">
                <anchor moveWithCells="1">
                  <from>
                    <xdr:col>3</xdr:col>
                    <xdr:colOff>19050</xdr:colOff>
                    <xdr:row>50</xdr:row>
                    <xdr:rowOff>19050</xdr:rowOff>
                  </from>
                  <to>
                    <xdr:col>4</xdr:col>
                    <xdr:colOff>0</xdr:colOff>
                    <xdr:row>50</xdr:row>
                    <xdr:rowOff>171450</xdr:rowOff>
                  </to>
                </anchor>
              </controlPr>
            </control>
          </mc:Choice>
        </mc:AlternateContent>
        <mc:AlternateContent xmlns:mc="http://schemas.openxmlformats.org/markup-compatibility/2006">
          <mc:Choice Requires="x14">
            <control shapeId="1077" r:id="rId10" name="Option Button 53">
              <controlPr defaultSize="0" autoFill="0" autoLine="0" autoPict="0">
                <anchor moveWithCells="1">
                  <from>
                    <xdr:col>3</xdr:col>
                    <xdr:colOff>19050</xdr:colOff>
                    <xdr:row>51</xdr:row>
                    <xdr:rowOff>28575</xdr:rowOff>
                  </from>
                  <to>
                    <xdr:col>4</xdr:col>
                    <xdr:colOff>9525</xdr:colOff>
                    <xdr:row>51</xdr:row>
                    <xdr:rowOff>171450</xdr:rowOff>
                  </to>
                </anchor>
              </controlPr>
            </control>
          </mc:Choice>
        </mc:AlternateContent>
        <mc:AlternateContent xmlns:mc="http://schemas.openxmlformats.org/markup-compatibility/2006">
          <mc:Choice Requires="x14">
            <control shapeId="1088" r:id="rId11" name="Check Box 64">
              <controlPr defaultSize="0" autoFill="0" autoLine="0" autoPict="0" altText="">
                <anchor moveWithCells="1">
                  <from>
                    <xdr:col>3</xdr:col>
                    <xdr:colOff>9525</xdr:colOff>
                    <xdr:row>11</xdr:row>
                    <xdr:rowOff>19050</xdr:rowOff>
                  </from>
                  <to>
                    <xdr:col>4</xdr:col>
                    <xdr:colOff>0</xdr:colOff>
                    <xdr:row>11</xdr:row>
                    <xdr:rowOff>180975</xdr:rowOff>
                  </to>
                </anchor>
              </controlPr>
            </control>
          </mc:Choice>
        </mc:AlternateContent>
        <mc:AlternateContent xmlns:mc="http://schemas.openxmlformats.org/markup-compatibility/2006">
          <mc:Choice Requires="x14">
            <control shapeId="1089" r:id="rId12" name="Check Box 65">
              <controlPr defaultSize="0" autoFill="0" autoLine="0" autoPict="0" altText="">
                <anchor moveWithCells="1">
                  <from>
                    <xdr:col>3</xdr:col>
                    <xdr:colOff>9525</xdr:colOff>
                    <xdr:row>12</xdr:row>
                    <xdr:rowOff>9525</xdr:rowOff>
                  </from>
                  <to>
                    <xdr:col>4</xdr:col>
                    <xdr:colOff>0</xdr:colOff>
                    <xdr:row>12</xdr:row>
                    <xdr:rowOff>180975</xdr:rowOff>
                  </to>
                </anchor>
              </controlPr>
            </control>
          </mc:Choice>
        </mc:AlternateContent>
        <mc:AlternateContent xmlns:mc="http://schemas.openxmlformats.org/markup-compatibility/2006">
          <mc:Choice Requires="x14">
            <control shapeId="1090" r:id="rId13" name="Check Box 66">
              <controlPr defaultSize="0" autoFill="0" autoLine="0" autoPict="0" altText="">
                <anchor moveWithCells="1">
                  <from>
                    <xdr:col>3</xdr:col>
                    <xdr:colOff>9525</xdr:colOff>
                    <xdr:row>15</xdr:row>
                    <xdr:rowOff>19050</xdr:rowOff>
                  </from>
                  <to>
                    <xdr:col>4</xdr:col>
                    <xdr:colOff>0</xdr:colOff>
                    <xdr:row>16</xdr:row>
                    <xdr:rowOff>0</xdr:rowOff>
                  </to>
                </anchor>
              </controlPr>
            </control>
          </mc:Choice>
        </mc:AlternateContent>
        <mc:AlternateContent xmlns:mc="http://schemas.openxmlformats.org/markup-compatibility/2006">
          <mc:Choice Requires="x14">
            <control shapeId="1091" r:id="rId14" name="Check Box 67">
              <controlPr defaultSize="0" autoFill="0" autoLine="0" autoPict="0" altText="">
                <anchor moveWithCells="1">
                  <from>
                    <xdr:col>3</xdr:col>
                    <xdr:colOff>9525</xdr:colOff>
                    <xdr:row>31</xdr:row>
                    <xdr:rowOff>19050</xdr:rowOff>
                  </from>
                  <to>
                    <xdr:col>4</xdr:col>
                    <xdr:colOff>0</xdr:colOff>
                    <xdr:row>32</xdr:row>
                    <xdr:rowOff>0</xdr:rowOff>
                  </to>
                </anchor>
              </controlPr>
            </control>
          </mc:Choice>
        </mc:AlternateContent>
        <mc:AlternateContent xmlns:mc="http://schemas.openxmlformats.org/markup-compatibility/2006">
          <mc:Choice Requires="x14">
            <control shapeId="1092" r:id="rId15" name="Check Box 68">
              <controlPr defaultSize="0" autoFill="0" autoLine="0" autoPict="0" altText="">
                <anchor moveWithCells="1">
                  <from>
                    <xdr:col>3</xdr:col>
                    <xdr:colOff>9525</xdr:colOff>
                    <xdr:row>32</xdr:row>
                    <xdr:rowOff>19050</xdr:rowOff>
                  </from>
                  <to>
                    <xdr:col>4</xdr:col>
                    <xdr:colOff>0</xdr:colOff>
                    <xdr:row>33</xdr:row>
                    <xdr:rowOff>0</xdr:rowOff>
                  </to>
                </anchor>
              </controlPr>
            </control>
          </mc:Choice>
        </mc:AlternateContent>
        <mc:AlternateContent xmlns:mc="http://schemas.openxmlformats.org/markup-compatibility/2006">
          <mc:Choice Requires="x14">
            <control shapeId="1093" r:id="rId16" name="Check Box 69">
              <controlPr defaultSize="0" autoFill="0" autoLine="0" autoPict="0" altText="">
                <anchor moveWithCells="1">
                  <from>
                    <xdr:col>3</xdr:col>
                    <xdr:colOff>9525</xdr:colOff>
                    <xdr:row>33</xdr:row>
                    <xdr:rowOff>19050</xdr:rowOff>
                  </from>
                  <to>
                    <xdr:col>4</xdr:col>
                    <xdr:colOff>0</xdr:colOff>
                    <xdr:row>34</xdr:row>
                    <xdr:rowOff>0</xdr:rowOff>
                  </to>
                </anchor>
              </controlPr>
            </control>
          </mc:Choice>
        </mc:AlternateContent>
        <mc:AlternateContent xmlns:mc="http://schemas.openxmlformats.org/markup-compatibility/2006">
          <mc:Choice Requires="x14">
            <control shapeId="1094" r:id="rId17" name="Check Box 70">
              <controlPr defaultSize="0" autoFill="0" autoLine="0" autoPict="0" altText="">
                <anchor moveWithCells="1">
                  <from>
                    <xdr:col>3</xdr:col>
                    <xdr:colOff>9525</xdr:colOff>
                    <xdr:row>54</xdr:row>
                    <xdr:rowOff>19050</xdr:rowOff>
                  </from>
                  <to>
                    <xdr:col>4</xdr:col>
                    <xdr:colOff>0</xdr:colOff>
                    <xdr:row>55</xdr:row>
                    <xdr:rowOff>0</xdr:rowOff>
                  </to>
                </anchor>
              </controlPr>
            </control>
          </mc:Choice>
        </mc:AlternateContent>
        <mc:AlternateContent xmlns:mc="http://schemas.openxmlformats.org/markup-compatibility/2006">
          <mc:Choice Requires="x14">
            <control shapeId="1095" r:id="rId18" name="Check Box 71">
              <controlPr defaultSize="0" autoFill="0" autoLine="0" autoPict="0" altText="">
                <anchor moveWithCells="1">
                  <from>
                    <xdr:col>3</xdr:col>
                    <xdr:colOff>9525</xdr:colOff>
                    <xdr:row>55</xdr:row>
                    <xdr:rowOff>19050</xdr:rowOff>
                  </from>
                  <to>
                    <xdr:col>4</xdr:col>
                    <xdr:colOff>0</xdr:colOff>
                    <xdr:row>56</xdr:row>
                    <xdr:rowOff>0</xdr:rowOff>
                  </to>
                </anchor>
              </controlPr>
            </control>
          </mc:Choice>
        </mc:AlternateContent>
        <mc:AlternateContent xmlns:mc="http://schemas.openxmlformats.org/markup-compatibility/2006">
          <mc:Choice Requires="x14">
            <control shapeId="1096" r:id="rId19" name="Check Box 72">
              <controlPr defaultSize="0" autoFill="0" autoLine="0" autoPict="0" altText="">
                <anchor moveWithCells="1">
                  <from>
                    <xdr:col>3</xdr:col>
                    <xdr:colOff>9525</xdr:colOff>
                    <xdr:row>56</xdr:row>
                    <xdr:rowOff>19050</xdr:rowOff>
                  </from>
                  <to>
                    <xdr:col>4</xdr:col>
                    <xdr:colOff>0</xdr:colOff>
                    <xdr:row>57</xdr:row>
                    <xdr:rowOff>0</xdr:rowOff>
                  </to>
                </anchor>
              </controlPr>
            </control>
          </mc:Choice>
        </mc:AlternateContent>
        <mc:AlternateContent xmlns:mc="http://schemas.openxmlformats.org/markup-compatibility/2006">
          <mc:Choice Requires="x14">
            <control shapeId="1097" r:id="rId20" name="Check Box 73">
              <controlPr defaultSize="0" autoFill="0" autoLine="0" autoPict="0" altText="">
                <anchor moveWithCells="1">
                  <from>
                    <xdr:col>3</xdr:col>
                    <xdr:colOff>9525</xdr:colOff>
                    <xdr:row>58</xdr:row>
                    <xdr:rowOff>19050</xdr:rowOff>
                  </from>
                  <to>
                    <xdr:col>4</xdr:col>
                    <xdr:colOff>0</xdr:colOff>
                    <xdr:row>59</xdr:row>
                    <xdr:rowOff>0</xdr:rowOff>
                  </to>
                </anchor>
              </controlPr>
            </control>
          </mc:Choice>
        </mc:AlternateContent>
        <mc:AlternateContent xmlns:mc="http://schemas.openxmlformats.org/markup-compatibility/2006">
          <mc:Choice Requires="x14">
            <control shapeId="1129" r:id="rId21" name="Group Box 105">
              <controlPr defaultSize="0" print="0" autoFill="0" autoPict="0">
                <anchor moveWithCells="1">
                  <from>
                    <xdr:col>2</xdr:col>
                    <xdr:colOff>333375</xdr:colOff>
                    <xdr:row>74</xdr:row>
                    <xdr:rowOff>0</xdr:rowOff>
                  </from>
                  <to>
                    <xdr:col>4</xdr:col>
                    <xdr:colOff>28575</xdr:colOff>
                    <xdr:row>78</xdr:row>
                    <xdr:rowOff>47625</xdr:rowOff>
                  </to>
                </anchor>
              </controlPr>
            </control>
          </mc:Choice>
        </mc:AlternateContent>
        <mc:AlternateContent xmlns:mc="http://schemas.openxmlformats.org/markup-compatibility/2006">
          <mc:Choice Requires="x14">
            <control shapeId="1130" r:id="rId22" name="Group Box 106">
              <controlPr defaultSize="0" print="0" autoFill="0" autoPict="0">
                <anchor moveWithCells="1">
                  <from>
                    <xdr:col>3</xdr:col>
                    <xdr:colOff>9525</xdr:colOff>
                    <xdr:row>80</xdr:row>
                    <xdr:rowOff>0</xdr:rowOff>
                  </from>
                  <to>
                    <xdr:col>4</xdr:col>
                    <xdr:colOff>38100</xdr:colOff>
                    <xdr:row>84</xdr:row>
                    <xdr:rowOff>38100</xdr:rowOff>
                  </to>
                </anchor>
              </controlPr>
            </control>
          </mc:Choice>
        </mc:AlternateContent>
        <mc:AlternateContent xmlns:mc="http://schemas.openxmlformats.org/markup-compatibility/2006">
          <mc:Choice Requires="x14">
            <control shapeId="1148" r:id="rId23" name="Option Button 124">
              <controlPr defaultSize="0" autoFill="0" autoLine="0" autoPict="0">
                <anchor moveWithCells="1">
                  <from>
                    <xdr:col>3</xdr:col>
                    <xdr:colOff>9525</xdr:colOff>
                    <xdr:row>74</xdr:row>
                    <xdr:rowOff>9525</xdr:rowOff>
                  </from>
                  <to>
                    <xdr:col>4</xdr:col>
                    <xdr:colOff>0</xdr:colOff>
                    <xdr:row>75</xdr:row>
                    <xdr:rowOff>19050</xdr:rowOff>
                  </to>
                </anchor>
              </controlPr>
            </control>
          </mc:Choice>
        </mc:AlternateContent>
        <mc:AlternateContent xmlns:mc="http://schemas.openxmlformats.org/markup-compatibility/2006">
          <mc:Choice Requires="x14">
            <control shapeId="1149" r:id="rId24" name="Option Button 125">
              <controlPr defaultSize="0" autoFill="0" autoLine="0" autoPict="0">
                <anchor moveWithCells="1">
                  <from>
                    <xdr:col>3</xdr:col>
                    <xdr:colOff>9525</xdr:colOff>
                    <xdr:row>75</xdr:row>
                    <xdr:rowOff>9525</xdr:rowOff>
                  </from>
                  <to>
                    <xdr:col>4</xdr:col>
                    <xdr:colOff>0</xdr:colOff>
                    <xdr:row>76</xdr:row>
                    <xdr:rowOff>19050</xdr:rowOff>
                  </to>
                </anchor>
              </controlPr>
            </control>
          </mc:Choice>
        </mc:AlternateContent>
        <mc:AlternateContent xmlns:mc="http://schemas.openxmlformats.org/markup-compatibility/2006">
          <mc:Choice Requires="x14">
            <control shapeId="1154" r:id="rId25" name="Option Button 130">
              <controlPr defaultSize="0" autoFill="0" autoLine="0" autoPict="0">
                <anchor moveWithCells="1">
                  <from>
                    <xdr:col>3</xdr:col>
                    <xdr:colOff>9525</xdr:colOff>
                    <xdr:row>76</xdr:row>
                    <xdr:rowOff>9525</xdr:rowOff>
                  </from>
                  <to>
                    <xdr:col>4</xdr:col>
                    <xdr:colOff>0</xdr:colOff>
                    <xdr:row>77</xdr:row>
                    <xdr:rowOff>19050</xdr:rowOff>
                  </to>
                </anchor>
              </controlPr>
            </control>
          </mc:Choice>
        </mc:AlternateContent>
        <mc:AlternateContent xmlns:mc="http://schemas.openxmlformats.org/markup-compatibility/2006">
          <mc:Choice Requires="x14">
            <control shapeId="1155" r:id="rId26" name="Option Button 131">
              <controlPr defaultSize="0" autoFill="0" autoLine="0" autoPict="0">
                <anchor moveWithCells="1">
                  <from>
                    <xdr:col>3</xdr:col>
                    <xdr:colOff>28575</xdr:colOff>
                    <xdr:row>80</xdr:row>
                    <xdr:rowOff>0</xdr:rowOff>
                  </from>
                  <to>
                    <xdr:col>4</xdr:col>
                    <xdr:colOff>9525</xdr:colOff>
                    <xdr:row>81</xdr:row>
                    <xdr:rowOff>0</xdr:rowOff>
                  </to>
                </anchor>
              </controlPr>
            </control>
          </mc:Choice>
        </mc:AlternateContent>
        <mc:AlternateContent xmlns:mc="http://schemas.openxmlformats.org/markup-compatibility/2006">
          <mc:Choice Requires="x14">
            <control shapeId="1156" r:id="rId27" name="Option Button 132">
              <controlPr defaultSize="0" autoFill="0" autoLine="0" autoPict="0">
                <anchor moveWithCells="1">
                  <from>
                    <xdr:col>3</xdr:col>
                    <xdr:colOff>28575</xdr:colOff>
                    <xdr:row>81</xdr:row>
                    <xdr:rowOff>9525</xdr:rowOff>
                  </from>
                  <to>
                    <xdr:col>4</xdr:col>
                    <xdr:colOff>9525</xdr:colOff>
                    <xdr:row>82</xdr:row>
                    <xdr:rowOff>9525</xdr:rowOff>
                  </to>
                </anchor>
              </controlPr>
            </control>
          </mc:Choice>
        </mc:AlternateContent>
        <mc:AlternateContent xmlns:mc="http://schemas.openxmlformats.org/markup-compatibility/2006">
          <mc:Choice Requires="x14">
            <control shapeId="1157" r:id="rId28" name="Option Button 133">
              <controlPr defaultSize="0" autoFill="0" autoLine="0" autoPict="0">
                <anchor moveWithCells="1">
                  <from>
                    <xdr:col>3</xdr:col>
                    <xdr:colOff>28575</xdr:colOff>
                    <xdr:row>82</xdr:row>
                    <xdr:rowOff>0</xdr:rowOff>
                  </from>
                  <to>
                    <xdr:col>4</xdr:col>
                    <xdr:colOff>9525</xdr:colOff>
                    <xdr:row>83</xdr:row>
                    <xdr:rowOff>0</xdr:rowOff>
                  </to>
                </anchor>
              </controlPr>
            </control>
          </mc:Choice>
        </mc:AlternateContent>
        <mc:AlternateContent xmlns:mc="http://schemas.openxmlformats.org/markup-compatibility/2006">
          <mc:Choice Requires="x14">
            <control shapeId="1168" r:id="rId29" name="Check Box 144">
              <controlPr defaultSize="0" autoFill="0" autoLine="0" autoPict="0" altText="">
                <anchor moveWithCells="1">
                  <from>
                    <xdr:col>3</xdr:col>
                    <xdr:colOff>9525</xdr:colOff>
                    <xdr:row>13</xdr:row>
                    <xdr:rowOff>9525</xdr:rowOff>
                  </from>
                  <to>
                    <xdr:col>4</xdr:col>
                    <xdr:colOff>0</xdr:colOff>
                    <xdr:row>13</xdr:row>
                    <xdr:rowOff>180975</xdr:rowOff>
                  </to>
                </anchor>
              </controlPr>
            </control>
          </mc:Choice>
        </mc:AlternateContent>
        <mc:AlternateContent xmlns:mc="http://schemas.openxmlformats.org/markup-compatibility/2006">
          <mc:Choice Requires="x14">
            <control shapeId="1169" r:id="rId30" name="Check Box 145">
              <controlPr defaultSize="0" autoFill="0" autoLine="0" autoPict="0" altText="">
                <anchor moveWithCells="1">
                  <from>
                    <xdr:col>3</xdr:col>
                    <xdr:colOff>9525</xdr:colOff>
                    <xdr:row>57</xdr:row>
                    <xdr:rowOff>19050</xdr:rowOff>
                  </from>
                  <to>
                    <xdr:col>4</xdr:col>
                    <xdr:colOff>0</xdr:colOff>
                    <xdr:row>58</xdr:row>
                    <xdr:rowOff>0</xdr:rowOff>
                  </to>
                </anchor>
              </controlPr>
            </control>
          </mc:Choice>
        </mc:AlternateContent>
        <mc:AlternateContent xmlns:mc="http://schemas.openxmlformats.org/markup-compatibility/2006">
          <mc:Choice Requires="x14">
            <control shapeId="1179" r:id="rId31" name="Option Button 155">
              <controlPr defaultSize="0" autoFill="0" autoLine="0" autoPict="0">
                <anchor moveWithCells="1">
                  <from>
                    <xdr:col>3</xdr:col>
                    <xdr:colOff>9525</xdr:colOff>
                    <xdr:row>77</xdr:row>
                    <xdr:rowOff>9525</xdr:rowOff>
                  </from>
                  <to>
                    <xdr:col>4</xdr:col>
                    <xdr:colOff>0</xdr:colOff>
                    <xdr:row>78</xdr:row>
                    <xdr:rowOff>19050</xdr:rowOff>
                  </to>
                </anchor>
              </controlPr>
            </control>
          </mc:Choice>
        </mc:AlternateContent>
        <mc:AlternateContent xmlns:mc="http://schemas.openxmlformats.org/markup-compatibility/2006">
          <mc:Choice Requires="x14">
            <control shapeId="1180" r:id="rId32" name="Option Button 156">
              <controlPr defaultSize="0" autoFill="0" autoLine="0" autoPict="0">
                <anchor moveWithCells="1">
                  <from>
                    <xdr:col>3</xdr:col>
                    <xdr:colOff>28575</xdr:colOff>
                    <xdr:row>82</xdr:row>
                    <xdr:rowOff>180975</xdr:rowOff>
                  </from>
                  <to>
                    <xdr:col>4</xdr:col>
                    <xdr:colOff>9525</xdr:colOff>
                    <xdr:row>83</xdr:row>
                    <xdr:rowOff>180975</xdr:rowOff>
                  </to>
                </anchor>
              </controlPr>
            </control>
          </mc:Choice>
        </mc:AlternateContent>
        <mc:AlternateContent xmlns:mc="http://schemas.openxmlformats.org/markup-compatibility/2006">
          <mc:Choice Requires="x14">
            <control shapeId="1190" r:id="rId33" name="Check Box 166">
              <controlPr defaultSize="0" autoFill="0" autoLine="0" autoPict="0" altText="">
                <anchor moveWithCells="1">
                  <from>
                    <xdr:col>3</xdr:col>
                    <xdr:colOff>9525</xdr:colOff>
                    <xdr:row>36</xdr:row>
                    <xdr:rowOff>9525</xdr:rowOff>
                  </from>
                  <to>
                    <xdr:col>4</xdr:col>
                    <xdr:colOff>0</xdr:colOff>
                    <xdr:row>36</xdr:row>
                    <xdr:rowOff>180975</xdr:rowOff>
                  </to>
                </anchor>
              </controlPr>
            </control>
          </mc:Choice>
        </mc:AlternateContent>
        <mc:AlternateContent xmlns:mc="http://schemas.openxmlformats.org/markup-compatibility/2006">
          <mc:Choice Requires="x14">
            <control shapeId="1191" r:id="rId34" name="Check Box 167">
              <controlPr defaultSize="0" autoFill="0" autoLine="0" autoPict="0" altText="">
                <anchor moveWithCells="1">
                  <from>
                    <xdr:col>3</xdr:col>
                    <xdr:colOff>9525</xdr:colOff>
                    <xdr:row>37</xdr:row>
                    <xdr:rowOff>28575</xdr:rowOff>
                  </from>
                  <to>
                    <xdr:col>4</xdr:col>
                    <xdr:colOff>0</xdr:colOff>
                    <xdr:row>37</xdr:row>
                    <xdr:rowOff>180975</xdr:rowOff>
                  </to>
                </anchor>
              </controlPr>
            </control>
          </mc:Choice>
        </mc:AlternateContent>
        <mc:AlternateContent xmlns:mc="http://schemas.openxmlformats.org/markup-compatibility/2006">
          <mc:Choice Requires="x14">
            <control shapeId="1192" r:id="rId35" name="Check Box 168">
              <controlPr defaultSize="0" autoFill="0" autoLine="0" autoPict="0" altText="">
                <anchor moveWithCells="1">
                  <from>
                    <xdr:col>3</xdr:col>
                    <xdr:colOff>9525</xdr:colOff>
                    <xdr:row>38</xdr:row>
                    <xdr:rowOff>19050</xdr:rowOff>
                  </from>
                  <to>
                    <xdr:col>4</xdr:col>
                    <xdr:colOff>0</xdr:colOff>
                    <xdr:row>38</xdr:row>
                    <xdr:rowOff>180975</xdr:rowOff>
                  </to>
                </anchor>
              </controlPr>
            </control>
          </mc:Choice>
        </mc:AlternateContent>
        <mc:AlternateContent xmlns:mc="http://schemas.openxmlformats.org/markup-compatibility/2006">
          <mc:Choice Requires="x14">
            <control shapeId="1193" r:id="rId36" name="Check Box 169">
              <controlPr defaultSize="0" autoFill="0" autoLine="0" autoPict="0" altText="">
                <anchor moveWithCells="1">
                  <from>
                    <xdr:col>3</xdr:col>
                    <xdr:colOff>9525</xdr:colOff>
                    <xdr:row>39</xdr:row>
                    <xdr:rowOff>19050</xdr:rowOff>
                  </from>
                  <to>
                    <xdr:col>4</xdr:col>
                    <xdr:colOff>0</xdr:colOff>
                    <xdr:row>39</xdr:row>
                    <xdr:rowOff>180975</xdr:rowOff>
                  </to>
                </anchor>
              </controlPr>
            </control>
          </mc:Choice>
        </mc:AlternateContent>
        <mc:AlternateContent xmlns:mc="http://schemas.openxmlformats.org/markup-compatibility/2006">
          <mc:Choice Requires="x14">
            <control shapeId="1194" r:id="rId37" name="Check Box 170">
              <controlPr defaultSize="0" autoFill="0" autoLine="0" autoPict="0" altText="">
                <anchor moveWithCells="1">
                  <from>
                    <xdr:col>3</xdr:col>
                    <xdr:colOff>9525</xdr:colOff>
                    <xdr:row>14</xdr:row>
                    <xdr:rowOff>19050</xdr:rowOff>
                  </from>
                  <to>
                    <xdr:col>4</xdr:col>
                    <xdr:colOff>0</xdr:colOff>
                    <xdr:row>15</xdr:row>
                    <xdr:rowOff>0</xdr:rowOff>
                  </to>
                </anchor>
              </controlPr>
            </control>
          </mc:Choice>
        </mc:AlternateContent>
        <mc:AlternateContent xmlns:mc="http://schemas.openxmlformats.org/markup-compatibility/2006">
          <mc:Choice Requires="x14">
            <control shapeId="1216" r:id="rId38" name="Option Button 192">
              <controlPr defaultSize="0" autoFill="0" autoLine="0" autoPict="0">
                <anchor moveWithCells="1">
                  <from>
                    <xdr:col>3</xdr:col>
                    <xdr:colOff>28575</xdr:colOff>
                    <xdr:row>63</xdr:row>
                    <xdr:rowOff>66675</xdr:rowOff>
                  </from>
                  <to>
                    <xdr:col>4</xdr:col>
                    <xdr:colOff>19050</xdr:colOff>
                    <xdr:row>63</xdr:row>
                    <xdr:rowOff>361950</xdr:rowOff>
                  </to>
                </anchor>
              </controlPr>
            </control>
          </mc:Choice>
        </mc:AlternateContent>
        <mc:AlternateContent xmlns:mc="http://schemas.openxmlformats.org/markup-compatibility/2006">
          <mc:Choice Requires="x14">
            <control shapeId="1217" r:id="rId39" name="Option Button 193">
              <controlPr defaultSize="0" autoFill="0" autoLine="0" autoPict="0">
                <anchor moveWithCells="1">
                  <from>
                    <xdr:col>3</xdr:col>
                    <xdr:colOff>28575</xdr:colOff>
                    <xdr:row>64</xdr:row>
                    <xdr:rowOff>66675</xdr:rowOff>
                  </from>
                  <to>
                    <xdr:col>4</xdr:col>
                    <xdr:colOff>19050</xdr:colOff>
                    <xdr:row>64</xdr:row>
                    <xdr:rowOff>361950</xdr:rowOff>
                  </to>
                </anchor>
              </controlPr>
            </control>
          </mc:Choice>
        </mc:AlternateContent>
        <mc:AlternateContent xmlns:mc="http://schemas.openxmlformats.org/markup-compatibility/2006">
          <mc:Choice Requires="x14">
            <control shapeId="1218" r:id="rId40" name="Option Button 194">
              <controlPr defaultSize="0" autoFill="0" autoLine="0" autoPict="0">
                <anchor moveWithCells="1">
                  <from>
                    <xdr:col>3</xdr:col>
                    <xdr:colOff>28575</xdr:colOff>
                    <xdr:row>65</xdr:row>
                    <xdr:rowOff>66675</xdr:rowOff>
                  </from>
                  <to>
                    <xdr:col>4</xdr:col>
                    <xdr:colOff>19050</xdr:colOff>
                    <xdr:row>65</xdr:row>
                    <xdr:rowOff>342900</xdr:rowOff>
                  </to>
                </anchor>
              </controlPr>
            </control>
          </mc:Choice>
        </mc:AlternateContent>
        <mc:AlternateContent xmlns:mc="http://schemas.openxmlformats.org/markup-compatibility/2006">
          <mc:Choice Requires="x14">
            <control shapeId="1225" r:id="rId41" name="Option Button 201">
              <controlPr defaultSize="0" autoFill="0" autoLine="0" autoPict="0">
                <anchor moveWithCells="1">
                  <from>
                    <xdr:col>3</xdr:col>
                    <xdr:colOff>19050</xdr:colOff>
                    <xdr:row>92</xdr:row>
                    <xdr:rowOff>38100</xdr:rowOff>
                  </from>
                  <to>
                    <xdr:col>4</xdr:col>
                    <xdr:colOff>0</xdr:colOff>
                    <xdr:row>92</xdr:row>
                    <xdr:rowOff>190500</xdr:rowOff>
                  </to>
                </anchor>
              </controlPr>
            </control>
          </mc:Choice>
        </mc:AlternateContent>
        <mc:AlternateContent xmlns:mc="http://schemas.openxmlformats.org/markup-compatibility/2006">
          <mc:Choice Requires="x14">
            <control shapeId="1226" r:id="rId42" name="Option Button 202">
              <controlPr defaultSize="0" autoFill="0" autoLine="0" autoPict="0">
                <anchor moveWithCells="1">
                  <from>
                    <xdr:col>3</xdr:col>
                    <xdr:colOff>19050</xdr:colOff>
                    <xdr:row>93</xdr:row>
                    <xdr:rowOff>28575</xdr:rowOff>
                  </from>
                  <to>
                    <xdr:col>4</xdr:col>
                    <xdr:colOff>0</xdr:colOff>
                    <xdr:row>93</xdr:row>
                    <xdr:rowOff>180975</xdr:rowOff>
                  </to>
                </anchor>
              </controlPr>
            </control>
          </mc:Choice>
        </mc:AlternateContent>
        <mc:AlternateContent xmlns:mc="http://schemas.openxmlformats.org/markup-compatibility/2006">
          <mc:Choice Requires="x14">
            <control shapeId="1227" r:id="rId43" name="Option Button 203">
              <controlPr defaultSize="0" autoFill="0" autoLine="0" autoPict="0">
                <anchor moveWithCells="1">
                  <from>
                    <xdr:col>3</xdr:col>
                    <xdr:colOff>19050</xdr:colOff>
                    <xdr:row>94</xdr:row>
                    <xdr:rowOff>228600</xdr:rowOff>
                  </from>
                  <to>
                    <xdr:col>4</xdr:col>
                    <xdr:colOff>0</xdr:colOff>
                    <xdr:row>94</xdr:row>
                    <xdr:rowOff>371475</xdr:rowOff>
                  </to>
                </anchor>
              </controlPr>
            </control>
          </mc:Choice>
        </mc:AlternateContent>
        <mc:AlternateContent xmlns:mc="http://schemas.openxmlformats.org/markup-compatibility/2006">
          <mc:Choice Requires="x14">
            <control shapeId="1233" r:id="rId44" name="Check Box 209">
              <controlPr defaultSize="0" autoFill="0" autoLine="0" autoPict="0" altText="">
                <anchor moveWithCells="1">
                  <from>
                    <xdr:col>3</xdr:col>
                    <xdr:colOff>9525</xdr:colOff>
                    <xdr:row>18</xdr:row>
                    <xdr:rowOff>19050</xdr:rowOff>
                  </from>
                  <to>
                    <xdr:col>4</xdr:col>
                    <xdr:colOff>0</xdr:colOff>
                    <xdr:row>19</xdr:row>
                    <xdr:rowOff>0</xdr:rowOff>
                  </to>
                </anchor>
              </controlPr>
            </control>
          </mc:Choice>
        </mc:AlternateContent>
        <mc:AlternateContent xmlns:mc="http://schemas.openxmlformats.org/markup-compatibility/2006">
          <mc:Choice Requires="x14">
            <control shapeId="1234" r:id="rId45" name="Check Box 210">
              <controlPr defaultSize="0" autoFill="0" autoLine="0" autoPict="0" altText="">
                <anchor moveWithCells="1">
                  <from>
                    <xdr:col>3</xdr:col>
                    <xdr:colOff>9525</xdr:colOff>
                    <xdr:row>19</xdr:row>
                    <xdr:rowOff>19050</xdr:rowOff>
                  </from>
                  <to>
                    <xdr:col>4</xdr:col>
                    <xdr:colOff>0</xdr:colOff>
                    <xdr:row>19</xdr:row>
                    <xdr:rowOff>180975</xdr:rowOff>
                  </to>
                </anchor>
              </controlPr>
            </control>
          </mc:Choice>
        </mc:AlternateContent>
        <mc:AlternateContent xmlns:mc="http://schemas.openxmlformats.org/markup-compatibility/2006">
          <mc:Choice Requires="x14">
            <control shapeId="1235" r:id="rId46" name="Check Box 211">
              <controlPr defaultSize="0" autoFill="0" autoLine="0" autoPict="0" altText="">
                <anchor moveWithCells="1">
                  <from>
                    <xdr:col>3</xdr:col>
                    <xdr:colOff>9525</xdr:colOff>
                    <xdr:row>20</xdr:row>
                    <xdr:rowOff>9525</xdr:rowOff>
                  </from>
                  <to>
                    <xdr:col>4</xdr:col>
                    <xdr:colOff>0</xdr:colOff>
                    <xdr:row>20</xdr:row>
                    <xdr:rowOff>180975</xdr:rowOff>
                  </to>
                </anchor>
              </controlPr>
            </control>
          </mc:Choice>
        </mc:AlternateContent>
        <mc:AlternateContent xmlns:mc="http://schemas.openxmlformats.org/markup-compatibility/2006">
          <mc:Choice Requires="x14">
            <control shapeId="1236" r:id="rId47" name="Check Box 212">
              <controlPr defaultSize="0" autoFill="0" autoLine="0" autoPict="0" altText="">
                <anchor moveWithCells="1">
                  <from>
                    <xdr:col>3</xdr:col>
                    <xdr:colOff>9525</xdr:colOff>
                    <xdr:row>21</xdr:row>
                    <xdr:rowOff>9525</xdr:rowOff>
                  </from>
                  <to>
                    <xdr:col>4</xdr:col>
                    <xdr:colOff>0</xdr:colOff>
                    <xdr:row>21</xdr:row>
                    <xdr:rowOff>180975</xdr:rowOff>
                  </to>
                </anchor>
              </controlPr>
            </control>
          </mc:Choice>
        </mc:AlternateContent>
        <mc:AlternateContent xmlns:mc="http://schemas.openxmlformats.org/markup-compatibility/2006">
          <mc:Choice Requires="x14">
            <control shapeId="1237" r:id="rId48" name="Check Box 213">
              <controlPr defaultSize="0" autoFill="0" autoLine="0" autoPict="0" altText="">
                <anchor moveWithCells="1">
                  <from>
                    <xdr:col>3</xdr:col>
                    <xdr:colOff>9525</xdr:colOff>
                    <xdr:row>24</xdr:row>
                    <xdr:rowOff>9525</xdr:rowOff>
                  </from>
                  <to>
                    <xdr:col>4</xdr:col>
                    <xdr:colOff>0</xdr:colOff>
                    <xdr:row>24</xdr:row>
                    <xdr:rowOff>180975</xdr:rowOff>
                  </to>
                </anchor>
              </controlPr>
            </control>
          </mc:Choice>
        </mc:AlternateContent>
        <mc:AlternateContent xmlns:mc="http://schemas.openxmlformats.org/markup-compatibility/2006">
          <mc:Choice Requires="x14">
            <control shapeId="1238" r:id="rId49" name="Check Box 214">
              <controlPr defaultSize="0" autoFill="0" autoLine="0" autoPict="0" altText="">
                <anchor moveWithCells="1">
                  <from>
                    <xdr:col>3</xdr:col>
                    <xdr:colOff>9525</xdr:colOff>
                    <xdr:row>25</xdr:row>
                    <xdr:rowOff>9525</xdr:rowOff>
                  </from>
                  <to>
                    <xdr:col>4</xdr:col>
                    <xdr:colOff>0</xdr:colOff>
                    <xdr:row>25</xdr:row>
                    <xdr:rowOff>180975</xdr:rowOff>
                  </to>
                </anchor>
              </controlPr>
            </control>
          </mc:Choice>
        </mc:AlternateContent>
        <mc:AlternateContent xmlns:mc="http://schemas.openxmlformats.org/markup-compatibility/2006">
          <mc:Choice Requires="x14">
            <control shapeId="1239" r:id="rId50" name="Check Box 215">
              <controlPr defaultSize="0" autoFill="0" autoLine="0" autoPict="0" altText="">
                <anchor moveWithCells="1">
                  <from>
                    <xdr:col>3</xdr:col>
                    <xdr:colOff>9525</xdr:colOff>
                    <xdr:row>26</xdr:row>
                    <xdr:rowOff>9525</xdr:rowOff>
                  </from>
                  <to>
                    <xdr:col>4</xdr:col>
                    <xdr:colOff>0</xdr:colOff>
                    <xdr:row>26</xdr:row>
                    <xdr:rowOff>180975</xdr:rowOff>
                  </to>
                </anchor>
              </controlPr>
            </control>
          </mc:Choice>
        </mc:AlternateContent>
        <mc:AlternateContent xmlns:mc="http://schemas.openxmlformats.org/markup-compatibility/2006">
          <mc:Choice Requires="x14">
            <control shapeId="1240" r:id="rId51" name="Check Box 216">
              <controlPr defaultSize="0" autoFill="0" autoLine="0" autoPict="0" altText="">
                <anchor moveWithCells="1">
                  <from>
                    <xdr:col>3</xdr:col>
                    <xdr:colOff>9525</xdr:colOff>
                    <xdr:row>27</xdr:row>
                    <xdr:rowOff>9525</xdr:rowOff>
                  </from>
                  <to>
                    <xdr:col>4</xdr:col>
                    <xdr:colOff>0</xdr:colOff>
                    <xdr:row>27</xdr:row>
                    <xdr:rowOff>180975</xdr:rowOff>
                  </to>
                </anchor>
              </controlPr>
            </control>
          </mc:Choice>
        </mc:AlternateContent>
        <mc:AlternateContent xmlns:mc="http://schemas.openxmlformats.org/markup-compatibility/2006">
          <mc:Choice Requires="x14">
            <control shapeId="1224" r:id="rId52" name="Group Box 200">
              <controlPr defaultSize="0" print="0" autoFill="0" autoPict="0">
                <anchor moveWithCells="1">
                  <from>
                    <xdr:col>3</xdr:col>
                    <xdr:colOff>9525</xdr:colOff>
                    <xdr:row>91</xdr:row>
                    <xdr:rowOff>142875</xdr:rowOff>
                  </from>
                  <to>
                    <xdr:col>4</xdr:col>
                    <xdr:colOff>28575</xdr:colOff>
                    <xdr:row>95</xdr:row>
                    <xdr:rowOff>76200</xdr:rowOff>
                  </to>
                </anchor>
              </controlPr>
            </control>
          </mc:Choice>
        </mc:AlternateContent>
        <mc:AlternateContent xmlns:mc="http://schemas.openxmlformats.org/markup-compatibility/2006">
          <mc:Choice Requires="x14">
            <control shapeId="1228" r:id="rId53" name="Group Box 204">
              <controlPr defaultSize="0" print="0" autoFill="0" autoPict="0">
                <anchor moveWithCells="1">
                  <from>
                    <xdr:col>2</xdr:col>
                    <xdr:colOff>0</xdr:colOff>
                    <xdr:row>96</xdr:row>
                    <xdr:rowOff>152400</xdr:rowOff>
                  </from>
                  <to>
                    <xdr:col>4</xdr:col>
                    <xdr:colOff>47625</xdr:colOff>
                    <xdr:row>101</xdr:row>
                    <xdr:rowOff>66675</xdr:rowOff>
                  </to>
                </anchor>
              </controlPr>
            </control>
          </mc:Choice>
        </mc:AlternateContent>
        <mc:AlternateContent xmlns:mc="http://schemas.openxmlformats.org/markup-compatibility/2006">
          <mc:Choice Requires="x14">
            <control shapeId="1229" r:id="rId54" name="Option Button 205">
              <controlPr defaultSize="0" autoFill="0" autoLine="0" autoPict="0">
                <anchor moveWithCells="1">
                  <from>
                    <xdr:col>3</xdr:col>
                    <xdr:colOff>9525</xdr:colOff>
                    <xdr:row>97</xdr:row>
                    <xdr:rowOff>0</xdr:rowOff>
                  </from>
                  <to>
                    <xdr:col>4</xdr:col>
                    <xdr:colOff>9525</xdr:colOff>
                    <xdr:row>98</xdr:row>
                    <xdr:rowOff>38100</xdr:rowOff>
                  </to>
                </anchor>
              </controlPr>
            </control>
          </mc:Choice>
        </mc:AlternateContent>
        <mc:AlternateContent xmlns:mc="http://schemas.openxmlformats.org/markup-compatibility/2006">
          <mc:Choice Requires="x14">
            <control shapeId="1230" r:id="rId55" name="Option Button 206">
              <controlPr defaultSize="0" autoFill="0" autoLine="0" autoPict="0">
                <anchor moveWithCells="1">
                  <from>
                    <xdr:col>3</xdr:col>
                    <xdr:colOff>9525</xdr:colOff>
                    <xdr:row>98</xdr:row>
                    <xdr:rowOff>0</xdr:rowOff>
                  </from>
                  <to>
                    <xdr:col>4</xdr:col>
                    <xdr:colOff>9525</xdr:colOff>
                    <xdr:row>99</xdr:row>
                    <xdr:rowOff>38100</xdr:rowOff>
                  </to>
                </anchor>
              </controlPr>
            </control>
          </mc:Choice>
        </mc:AlternateContent>
        <mc:AlternateContent xmlns:mc="http://schemas.openxmlformats.org/markup-compatibility/2006">
          <mc:Choice Requires="x14">
            <control shapeId="1231" r:id="rId56" name="Option Button 207">
              <controlPr defaultSize="0" autoFill="0" autoLine="0" autoPict="0">
                <anchor moveWithCells="1">
                  <from>
                    <xdr:col>3</xdr:col>
                    <xdr:colOff>9525</xdr:colOff>
                    <xdr:row>99</xdr:row>
                    <xdr:rowOff>0</xdr:rowOff>
                  </from>
                  <to>
                    <xdr:col>4</xdr:col>
                    <xdr:colOff>9525</xdr:colOff>
                    <xdr:row>100</xdr:row>
                    <xdr:rowOff>38100</xdr:rowOff>
                  </to>
                </anchor>
              </controlPr>
            </control>
          </mc:Choice>
        </mc:AlternateContent>
        <mc:AlternateContent xmlns:mc="http://schemas.openxmlformats.org/markup-compatibility/2006">
          <mc:Choice Requires="x14">
            <control shapeId="1232" r:id="rId57" name="Option Button 208">
              <controlPr defaultSize="0" autoFill="0" autoLine="0" autoPict="0">
                <anchor moveWithCells="1">
                  <from>
                    <xdr:col>3</xdr:col>
                    <xdr:colOff>9525</xdr:colOff>
                    <xdr:row>100</xdr:row>
                    <xdr:rowOff>0</xdr:rowOff>
                  </from>
                  <to>
                    <xdr:col>4</xdr:col>
                    <xdr:colOff>9525</xdr:colOff>
                    <xdr:row>101</xdr:row>
                    <xdr:rowOff>38100</xdr:rowOff>
                  </to>
                </anchor>
              </controlPr>
            </control>
          </mc:Choice>
        </mc:AlternateContent>
        <mc:AlternateContent xmlns:mc="http://schemas.openxmlformats.org/markup-compatibility/2006">
          <mc:Choice Requires="x14">
            <control shapeId="1256" r:id="rId58" name="Group Box 232">
              <controlPr defaultSize="0" print="0" autoFill="0" autoPict="0">
                <anchor moveWithCells="1">
                  <from>
                    <xdr:col>3</xdr:col>
                    <xdr:colOff>9525</xdr:colOff>
                    <xdr:row>53</xdr:row>
                    <xdr:rowOff>142875</xdr:rowOff>
                  </from>
                  <to>
                    <xdr:col>4</xdr:col>
                    <xdr:colOff>38100</xdr:colOff>
                    <xdr:row>59</xdr:row>
                    <xdr:rowOff>57150</xdr:rowOff>
                  </to>
                </anchor>
              </controlPr>
            </control>
          </mc:Choice>
        </mc:AlternateContent>
        <mc:AlternateContent xmlns:mc="http://schemas.openxmlformats.org/markup-compatibility/2006">
          <mc:Choice Requires="x14">
            <control shapeId="1257" r:id="rId59" name="Group Box 233">
              <controlPr defaultSize="0" print="0" autoFill="0" autoPict="0">
                <anchor moveWithCells="1">
                  <from>
                    <xdr:col>3</xdr:col>
                    <xdr:colOff>9525</xdr:colOff>
                    <xdr:row>35</xdr:row>
                    <xdr:rowOff>161925</xdr:rowOff>
                  </from>
                  <to>
                    <xdr:col>4</xdr:col>
                    <xdr:colOff>28575</xdr:colOff>
                    <xdr:row>40</xdr:row>
                    <xdr:rowOff>76200</xdr:rowOff>
                  </to>
                </anchor>
              </controlPr>
            </control>
          </mc:Choice>
        </mc:AlternateContent>
        <mc:AlternateContent xmlns:mc="http://schemas.openxmlformats.org/markup-compatibility/2006">
          <mc:Choice Requires="x14">
            <control shapeId="1258" r:id="rId60" name="Group Box 234">
              <controlPr defaultSize="0" print="0" autoFill="0" autoPict="0">
                <anchor moveWithCells="1">
                  <from>
                    <xdr:col>3</xdr:col>
                    <xdr:colOff>0</xdr:colOff>
                    <xdr:row>29</xdr:row>
                    <xdr:rowOff>161925</xdr:rowOff>
                  </from>
                  <to>
                    <xdr:col>4</xdr:col>
                    <xdr:colOff>38100</xdr:colOff>
                    <xdr:row>34</xdr:row>
                    <xdr:rowOff>76200</xdr:rowOff>
                  </to>
                </anchor>
              </controlPr>
            </control>
          </mc:Choice>
        </mc:AlternateContent>
        <mc:AlternateContent xmlns:mc="http://schemas.openxmlformats.org/markup-compatibility/2006">
          <mc:Choice Requires="x14">
            <control shapeId="1259" r:id="rId61" name="Group Box 235">
              <controlPr defaultSize="0" print="0" autoFill="0" autoPict="0">
                <anchor moveWithCells="1">
                  <from>
                    <xdr:col>3</xdr:col>
                    <xdr:colOff>0</xdr:colOff>
                    <xdr:row>23</xdr:row>
                    <xdr:rowOff>152400</xdr:rowOff>
                  </from>
                  <to>
                    <xdr:col>4</xdr:col>
                    <xdr:colOff>28575</xdr:colOff>
                    <xdr:row>28</xdr:row>
                    <xdr:rowOff>66675</xdr:rowOff>
                  </to>
                </anchor>
              </controlPr>
            </control>
          </mc:Choice>
        </mc:AlternateContent>
        <mc:AlternateContent xmlns:mc="http://schemas.openxmlformats.org/markup-compatibility/2006">
          <mc:Choice Requires="x14">
            <control shapeId="1260" r:id="rId62" name="Group Box 236">
              <controlPr defaultSize="0" print="0" autoFill="0" autoPict="0">
                <anchor moveWithCells="1">
                  <from>
                    <xdr:col>2</xdr:col>
                    <xdr:colOff>333375</xdr:colOff>
                    <xdr:row>17</xdr:row>
                    <xdr:rowOff>171450</xdr:rowOff>
                  </from>
                  <to>
                    <xdr:col>4</xdr:col>
                    <xdr:colOff>28575</xdr:colOff>
                    <xdr:row>22</xdr:row>
                    <xdr:rowOff>85725</xdr:rowOff>
                  </to>
                </anchor>
              </controlPr>
            </control>
          </mc:Choice>
        </mc:AlternateContent>
        <mc:AlternateContent xmlns:mc="http://schemas.openxmlformats.org/markup-compatibility/2006">
          <mc:Choice Requires="x14">
            <control shapeId="1261" r:id="rId63" name="Group Box 237">
              <controlPr defaultSize="0" print="0" autoFill="0" autoPict="0">
                <anchor moveWithCells="1">
                  <from>
                    <xdr:col>2</xdr:col>
                    <xdr:colOff>333375</xdr:colOff>
                    <xdr:row>9</xdr:row>
                    <xdr:rowOff>152400</xdr:rowOff>
                  </from>
                  <to>
                    <xdr:col>4</xdr:col>
                    <xdr:colOff>28575</xdr:colOff>
                    <xdr:row>16</xdr:row>
                    <xdr:rowOff>57150</xdr:rowOff>
                  </to>
                </anchor>
              </controlPr>
            </control>
          </mc:Choice>
        </mc:AlternateContent>
        <mc:AlternateContent xmlns:mc="http://schemas.openxmlformats.org/markup-compatibility/2006">
          <mc:Choice Requires="x14">
            <control shapeId="1262" r:id="rId64" name="Group Box 238">
              <controlPr defaultSize="0" print="0" autoFill="0" autoPict="0">
                <anchor moveWithCells="1">
                  <from>
                    <xdr:col>3</xdr:col>
                    <xdr:colOff>19050</xdr:colOff>
                    <xdr:row>63</xdr:row>
                    <xdr:rowOff>9525</xdr:rowOff>
                  </from>
                  <to>
                    <xdr:col>4</xdr:col>
                    <xdr:colOff>28575</xdr:colOff>
                    <xdr:row>65</xdr:row>
                    <xdr:rowOff>390525</xdr:rowOff>
                  </to>
                </anchor>
              </controlPr>
            </control>
          </mc:Choice>
        </mc:AlternateContent>
        <mc:AlternateContent xmlns:mc="http://schemas.openxmlformats.org/markup-compatibility/2006">
          <mc:Choice Requires="x14">
            <control shapeId="1273" r:id="rId65" name="Option Button 249">
              <controlPr defaultSize="0" autoFill="0" autoLine="0" autoPict="0">
                <anchor moveWithCells="1">
                  <from>
                    <xdr:col>3</xdr:col>
                    <xdr:colOff>19050</xdr:colOff>
                    <xdr:row>42</xdr:row>
                    <xdr:rowOff>0</xdr:rowOff>
                  </from>
                  <to>
                    <xdr:col>4</xdr:col>
                    <xdr:colOff>0</xdr:colOff>
                    <xdr:row>43</xdr:row>
                    <xdr:rowOff>19050</xdr:rowOff>
                  </to>
                </anchor>
              </controlPr>
            </control>
          </mc:Choice>
        </mc:AlternateContent>
        <mc:AlternateContent xmlns:mc="http://schemas.openxmlformats.org/markup-compatibility/2006">
          <mc:Choice Requires="x14">
            <control shapeId="1274" r:id="rId66" name="Option Button 250">
              <controlPr defaultSize="0" autoFill="0" autoLine="0" autoPict="0">
                <anchor moveWithCells="1">
                  <from>
                    <xdr:col>3</xdr:col>
                    <xdr:colOff>19050</xdr:colOff>
                    <xdr:row>43</xdr:row>
                    <xdr:rowOff>9525</xdr:rowOff>
                  </from>
                  <to>
                    <xdr:col>3</xdr:col>
                    <xdr:colOff>209550</xdr:colOff>
                    <xdr:row>44</xdr:row>
                    <xdr:rowOff>28575</xdr:rowOff>
                  </to>
                </anchor>
              </controlPr>
            </control>
          </mc:Choice>
        </mc:AlternateContent>
        <mc:AlternateContent xmlns:mc="http://schemas.openxmlformats.org/markup-compatibility/2006">
          <mc:Choice Requires="x14">
            <control shapeId="1275" r:id="rId67" name="Option Button 251">
              <controlPr defaultSize="0" autoFill="0" autoLine="0" autoPict="0">
                <anchor moveWithCells="1">
                  <from>
                    <xdr:col>3</xdr:col>
                    <xdr:colOff>19050</xdr:colOff>
                    <xdr:row>43</xdr:row>
                    <xdr:rowOff>190500</xdr:rowOff>
                  </from>
                  <to>
                    <xdr:col>4</xdr:col>
                    <xdr:colOff>0</xdr:colOff>
                    <xdr:row>45</xdr:row>
                    <xdr:rowOff>19050</xdr:rowOff>
                  </to>
                </anchor>
              </controlPr>
            </control>
          </mc:Choice>
        </mc:AlternateContent>
        <mc:AlternateContent xmlns:mc="http://schemas.openxmlformats.org/markup-compatibility/2006">
          <mc:Choice Requires="x14">
            <control shapeId="1276" r:id="rId68" name="Option Button 252">
              <controlPr defaultSize="0" autoFill="0" autoLine="0" autoPict="0">
                <anchor moveWithCells="1">
                  <from>
                    <xdr:col>3</xdr:col>
                    <xdr:colOff>19050</xdr:colOff>
                    <xdr:row>44</xdr:row>
                    <xdr:rowOff>190500</xdr:rowOff>
                  </from>
                  <to>
                    <xdr:col>4</xdr:col>
                    <xdr:colOff>0</xdr:colOff>
                    <xdr:row>46</xdr:row>
                    <xdr:rowOff>0</xdr:rowOff>
                  </to>
                </anchor>
              </controlPr>
            </control>
          </mc:Choice>
        </mc:AlternateContent>
        <mc:AlternateContent xmlns:mc="http://schemas.openxmlformats.org/markup-compatibility/2006">
          <mc:Choice Requires="x14">
            <control shapeId="1277" r:id="rId69" name="Group Box 253">
              <controlPr defaultSize="0" autoFill="0" autoPict="0">
                <anchor moveWithCells="1">
                  <from>
                    <xdr:col>3</xdr:col>
                    <xdr:colOff>0</xdr:colOff>
                    <xdr:row>41</xdr:row>
                    <xdr:rowOff>152400</xdr:rowOff>
                  </from>
                  <to>
                    <xdr:col>4</xdr:col>
                    <xdr:colOff>38100</xdr:colOff>
                    <xdr:row>46</xdr:row>
                    <xdr:rowOff>85725</xdr:rowOff>
                  </to>
                </anchor>
              </controlPr>
            </control>
          </mc:Choice>
        </mc:AlternateContent>
        <mc:AlternateContent xmlns:mc="http://schemas.openxmlformats.org/markup-compatibility/2006">
          <mc:Choice Requires="x14">
            <control shapeId="1282" r:id="rId70" name="Option Button 258">
              <controlPr defaultSize="0" autoFill="0" autoLine="0" autoPict="0">
                <anchor moveWithCells="1">
                  <from>
                    <xdr:col>3</xdr:col>
                    <xdr:colOff>28575</xdr:colOff>
                    <xdr:row>68</xdr:row>
                    <xdr:rowOff>38100</xdr:rowOff>
                  </from>
                  <to>
                    <xdr:col>4</xdr:col>
                    <xdr:colOff>9525</xdr:colOff>
                    <xdr:row>68</xdr:row>
                    <xdr:rowOff>247650</xdr:rowOff>
                  </to>
                </anchor>
              </controlPr>
            </control>
          </mc:Choice>
        </mc:AlternateContent>
        <mc:AlternateContent xmlns:mc="http://schemas.openxmlformats.org/markup-compatibility/2006">
          <mc:Choice Requires="x14">
            <control shapeId="1283" r:id="rId71" name="Option Button 259">
              <controlPr defaultSize="0" autoFill="0" autoLine="0" autoPict="0">
                <anchor moveWithCells="1">
                  <from>
                    <xdr:col>3</xdr:col>
                    <xdr:colOff>19050</xdr:colOff>
                    <xdr:row>68</xdr:row>
                    <xdr:rowOff>409575</xdr:rowOff>
                  </from>
                  <to>
                    <xdr:col>4</xdr:col>
                    <xdr:colOff>0</xdr:colOff>
                    <xdr:row>69</xdr:row>
                    <xdr:rowOff>200025</xdr:rowOff>
                  </to>
                </anchor>
              </controlPr>
            </control>
          </mc:Choice>
        </mc:AlternateContent>
        <mc:AlternateContent xmlns:mc="http://schemas.openxmlformats.org/markup-compatibility/2006">
          <mc:Choice Requires="x14">
            <control shapeId="1284" r:id="rId72" name="Option Button 260">
              <controlPr defaultSize="0" autoFill="0" autoLine="0" autoPict="0">
                <anchor moveWithCells="1">
                  <from>
                    <xdr:col>3</xdr:col>
                    <xdr:colOff>19050</xdr:colOff>
                    <xdr:row>70</xdr:row>
                    <xdr:rowOff>9525</xdr:rowOff>
                  </from>
                  <to>
                    <xdr:col>4</xdr:col>
                    <xdr:colOff>0</xdr:colOff>
                    <xdr:row>71</xdr:row>
                    <xdr:rowOff>28575</xdr:rowOff>
                  </to>
                </anchor>
              </controlPr>
            </control>
          </mc:Choice>
        </mc:AlternateContent>
        <mc:AlternateContent xmlns:mc="http://schemas.openxmlformats.org/markup-compatibility/2006">
          <mc:Choice Requires="x14">
            <control shapeId="1285" r:id="rId73" name="Group Box 261">
              <controlPr defaultSize="0" autoFill="0" autoPict="0">
                <anchor moveWithCells="1">
                  <from>
                    <xdr:col>3</xdr:col>
                    <xdr:colOff>9525</xdr:colOff>
                    <xdr:row>67</xdr:row>
                    <xdr:rowOff>171450</xdr:rowOff>
                  </from>
                  <to>
                    <xdr:col>4</xdr:col>
                    <xdr:colOff>38100</xdr:colOff>
                    <xdr:row>71</xdr:row>
                    <xdr:rowOff>95250</xdr:rowOff>
                  </to>
                </anchor>
              </controlPr>
            </control>
          </mc:Choice>
        </mc:AlternateContent>
        <mc:AlternateContent xmlns:mc="http://schemas.openxmlformats.org/markup-compatibility/2006">
          <mc:Choice Requires="x14">
            <control shapeId="1290" r:id="rId74" name="Option Button 266">
              <controlPr defaultSize="0" autoFill="0" autoLine="0" autoPict="0">
                <anchor moveWithCells="1">
                  <from>
                    <xdr:col>3</xdr:col>
                    <xdr:colOff>28575</xdr:colOff>
                    <xdr:row>86</xdr:row>
                    <xdr:rowOff>9525</xdr:rowOff>
                  </from>
                  <to>
                    <xdr:col>4</xdr:col>
                    <xdr:colOff>0</xdr:colOff>
                    <xdr:row>86</xdr:row>
                    <xdr:rowOff>219075</xdr:rowOff>
                  </to>
                </anchor>
              </controlPr>
            </control>
          </mc:Choice>
        </mc:AlternateContent>
        <mc:AlternateContent xmlns:mc="http://schemas.openxmlformats.org/markup-compatibility/2006">
          <mc:Choice Requires="x14">
            <control shapeId="1291" r:id="rId75" name="Option Button 267">
              <controlPr defaultSize="0" autoFill="0" autoLine="0" autoPict="0">
                <anchor moveWithCells="1">
                  <from>
                    <xdr:col>3</xdr:col>
                    <xdr:colOff>28575</xdr:colOff>
                    <xdr:row>87</xdr:row>
                    <xdr:rowOff>9525</xdr:rowOff>
                  </from>
                  <to>
                    <xdr:col>4</xdr:col>
                    <xdr:colOff>9525</xdr:colOff>
                    <xdr:row>87</xdr:row>
                    <xdr:rowOff>219075</xdr:rowOff>
                  </to>
                </anchor>
              </controlPr>
            </control>
          </mc:Choice>
        </mc:AlternateContent>
        <mc:AlternateContent xmlns:mc="http://schemas.openxmlformats.org/markup-compatibility/2006">
          <mc:Choice Requires="x14">
            <control shapeId="1292" r:id="rId76" name="Option Button 268">
              <controlPr defaultSize="0" autoFill="0" autoLine="0" autoPict="0">
                <anchor moveWithCells="1">
                  <from>
                    <xdr:col>3</xdr:col>
                    <xdr:colOff>28575</xdr:colOff>
                    <xdr:row>87</xdr:row>
                    <xdr:rowOff>419100</xdr:rowOff>
                  </from>
                  <to>
                    <xdr:col>4</xdr:col>
                    <xdr:colOff>9525</xdr:colOff>
                    <xdr:row>89</xdr:row>
                    <xdr:rowOff>19050</xdr:rowOff>
                  </to>
                </anchor>
              </controlPr>
            </control>
          </mc:Choice>
        </mc:AlternateContent>
        <mc:AlternateContent xmlns:mc="http://schemas.openxmlformats.org/markup-compatibility/2006">
          <mc:Choice Requires="x14">
            <control shapeId="1293" r:id="rId77" name="Option Button 269">
              <controlPr defaultSize="0" autoFill="0" autoLine="0" autoPict="0">
                <anchor moveWithCells="1">
                  <from>
                    <xdr:col>3</xdr:col>
                    <xdr:colOff>28575</xdr:colOff>
                    <xdr:row>88</xdr:row>
                    <xdr:rowOff>190500</xdr:rowOff>
                  </from>
                  <to>
                    <xdr:col>4</xdr:col>
                    <xdr:colOff>9525</xdr:colOff>
                    <xdr:row>90</xdr:row>
                    <xdr:rowOff>19050</xdr:rowOff>
                  </to>
                </anchor>
              </controlPr>
            </control>
          </mc:Choice>
        </mc:AlternateContent>
        <mc:AlternateContent xmlns:mc="http://schemas.openxmlformats.org/markup-compatibility/2006">
          <mc:Choice Requires="x14">
            <control shapeId="1294" r:id="rId78" name="Group Box 270">
              <controlPr defaultSize="0" autoFill="0" autoPict="0">
                <anchor moveWithCells="1">
                  <from>
                    <xdr:col>3</xdr:col>
                    <xdr:colOff>0</xdr:colOff>
                    <xdr:row>85</xdr:row>
                    <xdr:rowOff>142875</xdr:rowOff>
                  </from>
                  <to>
                    <xdr:col>4</xdr:col>
                    <xdr:colOff>38100</xdr:colOff>
                    <xdr:row>90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Investiční dotazník (GICEE)</dc:title>
  <dc:creator/>
  <cp:keywords>IQ - právnické osoby</cp:keywords>
  <cp:lastModifiedBy/>
  <dcterms:created xsi:type="dcterms:W3CDTF">2006-09-16T00:00:00Z</dcterms:created>
  <dcterms:modified xsi:type="dcterms:W3CDTF">2024-03-07T11:14:10Z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543693-0d20-4828-9e38-4668ba5c5a68_Enabled">
    <vt:lpwstr>true</vt:lpwstr>
  </property>
  <property fmtid="{D5CDD505-2E9C-101B-9397-08002B2CF9AE}" pid="3" name="MSIP_Label_ed543693-0d20-4828-9e38-4668ba5c5a68_SetDate">
    <vt:lpwstr>2023-04-11T10:07:38Z</vt:lpwstr>
  </property>
  <property fmtid="{D5CDD505-2E9C-101B-9397-08002B2CF9AE}" pid="4" name="MSIP_Label_ed543693-0d20-4828-9e38-4668ba5c5a68_Method">
    <vt:lpwstr>Privileged</vt:lpwstr>
  </property>
  <property fmtid="{D5CDD505-2E9C-101B-9397-08002B2CF9AE}" pid="5" name="MSIP_Label_ed543693-0d20-4828-9e38-4668ba5c5a68_Name">
    <vt:lpwstr>Důvěrné-CZE-Neviditelna</vt:lpwstr>
  </property>
  <property fmtid="{D5CDD505-2E9C-101B-9397-08002B2CF9AE}" pid="6" name="MSIP_Label_ed543693-0d20-4828-9e38-4668ba5c5a68_SiteId">
    <vt:lpwstr>cbeb3ecc-6f45-4183-b5a8-088140deae5d</vt:lpwstr>
  </property>
  <property fmtid="{D5CDD505-2E9C-101B-9397-08002B2CF9AE}" pid="7" name="MSIP_Label_ed543693-0d20-4828-9e38-4668ba5c5a68_ActionId">
    <vt:lpwstr>bc189199-7ff9-4eb7-aad3-ece99f055f58</vt:lpwstr>
  </property>
  <property fmtid="{D5CDD505-2E9C-101B-9397-08002B2CF9AE}" pid="8" name="MSIP_Label_ed543693-0d20-4828-9e38-4668ba5c5a68_ContentBits">
    <vt:lpwstr>0</vt:lpwstr>
  </property>
</Properties>
</file>